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nieguole\Documents\VVG\Kvietimų planas\2026- balandis\paskutinis 2026-05-19\"/>
    </mc:Choice>
  </mc:AlternateContent>
  <xr:revisionPtr revIDLastSave="0" documentId="13_ncr:1_{E5BB2615-7E7E-45C5-8ECF-D6467A26DEEC}" xr6:coauthVersionLast="47" xr6:coauthVersionMax="47" xr10:uidLastSave="{00000000-0000-0000-0000-000000000000}"/>
  <bookViews>
    <workbookView xWindow="-120" yWindow="-120" windowWidth="29040" windowHeight="15720" xr2:uid="{00000000-000D-0000-FFFF-FFFF00000000}"/>
  </bookViews>
  <sheets>
    <sheet name="Lapas1" sheetId="1" r:id="rId1"/>
  </sheets>
  <definedNames>
    <definedName name="_xlnm._FilterDatabase" localSheetId="0" hidden="1">Lapas1!$A$8:$DJ$27</definedName>
    <definedName name="_Hlk141702504" localSheetId="0">Lapas1!$C$14</definedName>
    <definedName name="_xlnm.Print_Area" localSheetId="0">Lapas1!$A$1:$V$10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4" i="1" l="1"/>
  <c r="Q44" i="1"/>
  <c r="R34" i="1"/>
  <c r="Q34" i="1"/>
  <c r="R24" i="1"/>
  <c r="Q24" i="1"/>
  <c r="R20" i="1"/>
  <c r="Q20" i="1"/>
  <c r="R14" i="1"/>
  <c r="Q14" i="1"/>
  <c r="S34" i="1" l="1"/>
  <c r="S44" i="1" l="1"/>
  <c r="P24" i="1"/>
  <c r="S28" i="1" l="1"/>
  <c r="S31" i="1" l="1"/>
  <c r="R31" i="1"/>
  <c r="Q31" i="1"/>
  <c r="R28" i="1"/>
  <c r="Q28" i="1"/>
  <c r="S21" i="1" l="1"/>
  <c r="S14" i="1"/>
  <c r="Q21" i="1" l="1"/>
  <c r="P21" i="1"/>
  <c r="R21" i="1"/>
  <c r="P20" i="1" l="1"/>
  <c r="S11" i="1"/>
  <c r="R11" i="1"/>
  <c r="Q11" i="1"/>
  <c r="O37" i="1"/>
  <c r="O41" i="1"/>
  <c r="S41" i="1" l="1"/>
  <c r="P37" i="1"/>
</calcChain>
</file>

<file path=xl/sharedStrings.xml><?xml version="1.0" encoding="utf-8"?>
<sst xmlns="http://schemas.openxmlformats.org/spreadsheetml/2006/main" count="314" uniqueCount="124">
  <si>
    <t>Kvietimo numeris</t>
  </si>
  <si>
    <t>Kvietimo pavadinimas</t>
  </si>
  <si>
    <t>Konkretus uždavinys arba priemonė (reforma ar investicija)</t>
  </si>
  <si>
    <t>Siektini stebėsenos rodikliai</t>
  </si>
  <si>
    <t>Pavadinimas</t>
  </si>
  <si>
    <t>Kodas</t>
  </si>
  <si>
    <t>Matavimo vienetas</t>
  </si>
  <si>
    <t>Siektina reikšmė</t>
  </si>
  <si>
    <t>Pažangos priemonės numeris</t>
  </si>
  <si>
    <t xml:space="preserve">Pažangos priemonės pavadinimas </t>
  </si>
  <si>
    <t>Finansuojamos projektų veiklos</t>
  </si>
  <si>
    <t>Galimi pareiškėjai</t>
  </si>
  <si>
    <t xml:space="preserve">Planuojama kvietimo pabaigos data </t>
  </si>
  <si>
    <t>Planuojama kvietimo pradžios data</t>
  </si>
  <si>
    <t>Pareiškėjų tipas: viešasis,  privatus</t>
  </si>
  <si>
    <t xml:space="preserve">Bendra kvietimui skirta finansavimo lėšų suma (eurais) </t>
  </si>
  <si>
    <t xml:space="preserve">Didžiausia galima skirti finansavimo lėšų suma projektui ir (arba) projekto veiklai įgyvendinti (eurais) </t>
  </si>
  <si>
    <t>Finansavimo šaltinis (-iai) ir sumos (eurais)</t>
  </si>
  <si>
    <r>
      <t xml:space="preserve">Europos Sąjungos (toliau </t>
    </r>
    <r>
      <rPr>
        <b/>
        <sz val="10"/>
        <rFont val="Times New Roman"/>
        <family val="1"/>
        <charset val="186"/>
      </rPr>
      <t>–</t>
    </r>
    <r>
      <rPr>
        <b/>
        <sz val="10"/>
        <color theme="1"/>
        <rFont val="Times New Roman"/>
        <family val="1"/>
        <charset val="186"/>
      </rPr>
      <t xml:space="preserve"> ES) fondų lėšos</t>
    </r>
  </si>
  <si>
    <t xml:space="preserve">
Bendrojo finansavimo lėšos</t>
  </si>
  <si>
    <t>Nuosavo įnašo dydis (eurais)</t>
  </si>
  <si>
    <t>ES lėšų fondas</t>
  </si>
  <si>
    <t>(Bendruomenės inicijuotos vietos plėtros kvietimų teikti vietos plėtros projektų įgyvendinimo planus plano forma)</t>
  </si>
  <si>
    <t xml:space="preserve">01-004-08-04-01 </t>
  </si>
  <si>
    <t xml:space="preserve">2022–2030 metų plėtros programos valdytojos Lietuvos Respublikos vidaus reikalų ministerijos Viešojo valdymo plėtros programos pažangos priemonė „Didinti visuomenės įsitraukimą į vietos problemų sprendimą“ (toliau - pažangos priemonė) </t>
  </si>
  <si>
    <r>
      <t xml:space="preserve">Nurodoma </t>
    </r>
    <r>
      <rPr>
        <sz val="9"/>
        <rFont val="Times New Roman"/>
        <family val="1"/>
        <charset val="186"/>
      </rPr>
      <t xml:space="preserve">2021–2027 metų Europos Sąjungos investicijų programos 4 prioriteto „Socialiai atsakingesnė Lietuva“, konkretus uždavinys 4.7 „Skatinti aktyvią įtrauktį, siekiant propaguoti lygias galimybes, nediskriminavimą ir aktyvų dalyvavimą, ir gerinti įsidarbinamumą, ypač palankių sąlygų neturinčių grupių“ </t>
    </r>
    <r>
      <rPr>
        <i/>
        <sz val="9"/>
        <rFont val="Times New Roman"/>
        <family val="1"/>
        <charset val="186"/>
      </rPr>
      <t>arba</t>
    </r>
    <r>
      <rPr>
        <sz val="9"/>
        <rFont val="Times New Roman"/>
        <family val="1"/>
        <charset val="186"/>
      </rPr>
      <t xml:space="preserve"> konkretus uždavinys 4.9„Skatinti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r>
  </si>
  <si>
    <t xml:space="preserve">Nurodomas (-i) stebėsenos
rodiklio kodas (-ai).
</t>
  </si>
  <si>
    <t xml:space="preserve">Konkretus vietos veiklos grupės Strategijos veiksmas, kuriam planuojamas kvietimas </t>
  </si>
  <si>
    <r>
      <t xml:space="preserve">Nurodomas vietos veiklos grupės (toliau - VVG) suteiktas unikalus kvietimo teikti vietos plėtros PĮP numeris, kuris sudaromas iš </t>
    </r>
    <r>
      <rPr>
        <b/>
        <i/>
        <sz val="9"/>
        <rFont val="Times New Roman"/>
        <family val="1"/>
        <charset val="186"/>
      </rPr>
      <t>trijų dalių</t>
    </r>
    <r>
      <rPr>
        <i/>
        <sz val="9"/>
        <rFont val="Times New Roman"/>
        <family val="1"/>
        <charset val="186"/>
      </rPr>
      <t>, atskiriamų viena nuo kitos skiriamuoju ženklu, t. y. brūkšneliu („-“). Kvietimo numerio pirma dalis visada yra VRM kvietimo numerio pradžia (11-). Antra dalis yra VVG kvietimo eilės numeris - triženklis skaičius, nustatomas iš VVG nustatyto rezervuotų kvietimų numerių intervalo (toliau - Intervalas). Intervalas (20-čiai kvietimų vnt.) kiekvienai VVG nustatomas pagal tos VVG vietos plėtros strategijos (toliau - Strategija) eilės numerį vidaus reikalų ministro įsakymu  patvirtintame Siūlomų atrinkti ir finansuoti vietos plėtros strategijų sąraše (1-ajai sąraše strategijai Intervalas bus nuo 008 iki 027; 2-ajai strategijai - nuo 028 iki 047, 3-jai nuo 048 iki 67 ir t.t.). Konkrečią Intervalo reikšmę kiekvienam iš kvietimų (numerio antrąjai daliai) VVG priskiria iš eilės. Kvietimo numerio trečia dalis nurodo projektų atrankos būdą - konkursą (-K).  Suteikto unikalaus numerio pavyzdys – Nr. 11-008-K.</t>
    </r>
  </si>
  <si>
    <t>Nurodomas įgyvendinamos Strategijos pavadinimas ir VVG suteiktas kvietimo pavadinimas. Pvz. Trakų miesto vietos veiklos grupės strategijos 2023-2027 m. įgyvendinimas. Kvietimas "Teikti bendrąsias, specialiąsias ir kitas socialines ir sociokultūrines paslaugas, atitinkančias Trakų miesto gyventojų poreikius".</t>
  </si>
  <si>
    <t>BENDRUOMENĖS INICIJUOTOS VIETOS PLĖTROS KVIETIMŲ TEIKTI VIETOS PLĖTROS PROJEKTŲ ĮGYVENDINIMO PLANUS KVIETIMŲ PLANAS</t>
  </si>
  <si>
    <t>Vietos plėtros strategijų įgyvendinimo taisyklių 2 priedas</t>
  </si>
  <si>
    <t xml:space="preserve">Nurodoma pažangos priemonės veikla (poveiklė), dėl kurios planuojamas kvietimas </t>
  </si>
  <si>
    <t>Nurodomas Strategijos veiksmo pavadinimas ir numeris, kuriam planuojamas kvietimas. 
Kiekvienam Strategijos veiksmui pildoma informacija atskiroje naujoje  eilutėje (žemyn) ir atitinkamai užpildoma informacija nuo 8 iki 22 stulpelio</t>
  </si>
  <si>
    <t>Nurodomas (-i) stebėsenos rodiklio (-ių) pavadinimas (-ai)</t>
  </si>
  <si>
    <t>Nurodomi kiekvieno stebėsenos rodiklio matavimo vienetai</t>
  </si>
  <si>
    <t>Nurodoma siektina kiekvieno stebėsenos rodiklio reikšmė</t>
  </si>
  <si>
    <t>Nurodomas pareiškėjų tipas (sektorius)</t>
  </si>
  <si>
    <t>Nurodomi galimi pareiškėjai veiklai (poveiklei) įgyvendinti</t>
  </si>
  <si>
    <t>Nurodoma didžiausia galima skirti finansavimo lėšų suma projektui įgyvendinti</t>
  </si>
  <si>
    <t>Nurodoma pažangos priemonės veiklos (poveiklės) finansavimo iš ES fondų lėšų suma (eurais), skirta kvietimui</t>
  </si>
  <si>
    <t xml:space="preserve">Nurodoma pažangos priemonės veiklos (poveiklės) finansavimo iš bendrojo finansavimo lėšų suma (eurais), skirta kvietimui </t>
  </si>
  <si>
    <t>Nurodomas bendras nuosavo įnašo dydis, kuriuo prisidedama prie pažangos priemonės veiklos (poveiklės) įgyvendinimo (eurais)</t>
  </si>
  <si>
    <r>
      <t xml:space="preserve">Nurodomas </t>
    </r>
    <r>
      <rPr>
        <i/>
        <sz val="9"/>
        <color rgb="FFFF0000"/>
        <rFont val="Times New Roman"/>
        <family val="1"/>
      </rPr>
      <t>ES</t>
    </r>
    <r>
      <rPr>
        <i/>
        <sz val="9"/>
        <rFont val="Times New Roman"/>
        <family val="1"/>
        <charset val="186"/>
      </rPr>
      <t xml:space="preserve"> 2021–2027 metų investicijų programos fondas (Europos regioninės plėtros fondas (toliau – ERPF), „Europos socialinis fondas  +“ (toliau – ESF+)</t>
    </r>
  </si>
  <si>
    <t>Nurodoma planuojama kvietimo pabaigos (projekto įgyvendinimo plano pateikimo) data metų ir mėnesių tikslumu</t>
  </si>
  <si>
    <t xml:space="preserve">Nurodoma planuojama kvietimo pradžios (kvietimo paskelbimo) data metų ir mėnesių tikslumu </t>
  </si>
  <si>
    <t>Nurodoma kvietimo formos pateikimo administruojančiajai institucijai data (vadovaujantis 2021–2027 metų ES fondų investicijų programos ir Ekonomikos gaivinimo ir atsparumo didinimo plano „Naujos kartos Lietuva“ administravimo taisyklių, patvirtintų Lietuvos Respublikos finansų ministro 2022 m. birželio 22 d. įsakymo Nr. 1K-237 139 punktu)</t>
  </si>
  <si>
    <t>Utenos miesto vietos veiklos grupė</t>
  </si>
  <si>
    <t xml:space="preserve">2022–2030 metų plėtros programos valdytojos Lietuvos Respublikos vidaus reikalų ministerijos Viešojo valdymo plėtros programos pažangos priemonė „Didinti visuomenės įsitraukimą į vietos problemų sprendimą" </t>
  </si>
  <si>
    <t>„Bendruomenės inicijuotos vietos plėtros metodo (BIVP) taikymas: parama vietos plėtros strategijų įgyvendinimui" Vidurio ir Vakarų Lietuvos regione</t>
  </si>
  <si>
    <t>2021–2027 metų Europos Sąjungos investicijų programos 4 prioriteto „Socialiai atsakingesnė Lietuva", konkretus uždavinys 4.7 „Skatinti aktyvią įtrauktį, siekiant propaguoti lygias galimybes, nediskriminavimą ir aktyvų dalyvavimą, ir gerinti įsidarbinamumą, ypač palankių sąlygų neturinčių grupių"</t>
  </si>
  <si>
    <t>1.1.1. Veiksmas. Socialiai pažeidžiamų ir  socialinę riziką (atskirtį) patiriančių asmenų sociokultūrinės integracijos veiklos ir pagalba įsitraukiant į visuomenės gyvenimą</t>
  </si>
  <si>
    <t>Nr. 11-071-K</t>
  </si>
  <si>
    <t>Nr. 11-073-K</t>
  </si>
  <si>
    <t>Pareiškėjas viešasis ar privatus juridinis asmuo (socialinio verslo vykdytojas) registruotas ir veiklą  vykdantis vietos plėtros strategijos įgyvendinimo teritorijoje.</t>
  </si>
  <si>
    <t>1.1.2. Veiksmas. Kompleksinių prevencinių pagalbos priemonių teikimas socialinę riziką patiriantiems Utenos miesto gyventojams, tame tarpe mažiau galimybių turinčiam jaunimui, stiprinant jų savivertę ir pasitikėjimą.</t>
  </si>
  <si>
    <t xml:space="preserve">1.2.1. Veiksmas. Darbo rinkoje reikalingų įgūdžių ugdymas. </t>
  </si>
  <si>
    <t>1.2.2. Veiksmas. Neformalių verslumo iniciatyvų taikymas skatinant jauno verslo plėtrą.</t>
  </si>
  <si>
    <t>1.2.3. Veiksmas. Socialinio verslo kūrimas ir (ar) plėtra Utenos mieste.</t>
  </si>
  <si>
    <t>2021–2027 metų Europos Sąjungos investicijų programos 4 prioriteto „Socialiai atsakingesnė Lietuva" konkretus uždavinys 4.9„Skatinti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</si>
  <si>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 xml:space="preserve">Bendruomenės inicijuotos vietos plėtros  projektų veiklų dalyvių, kurie po dalyvavimo veiklose toliau dalyvauja socialinei integracijai skirtose veiklose ir (ar) darbo rinkoje, dalis
</t>
  </si>
  <si>
    <t>Bendruomenės inicijuotos vietos plėtros projektai, kuriuos įgyvendino nevyriausybinės organizacijos ir (arba) kurie įgyvendinti kartu su partneriu</t>
  </si>
  <si>
    <t xml:space="preserve">Bendruomenės inicijuotos vietos plėtros  projektų veiklų dalyvių, kurie po dalyvavimo veiklose toliau dalyvauja socialinei integracijai skirtose veiklose ir (ar) darbo rinkoje, dalis                     
</t>
  </si>
  <si>
    <t>BIVP projektų veiklų dalyviai (įskaitant visas tikslines grupes)</t>
  </si>
  <si>
    <t>P-01-004-08-04-01-01
(P.S.2.1513)</t>
  </si>
  <si>
    <t>P-01-004-08-04-01-12
(P.N.2.4723)</t>
  </si>
  <si>
    <t>R-01-004-08-04-01-02
(R.S.2.3517)</t>
  </si>
  <si>
    <t>Europos socialinis fondas  +“</t>
  </si>
  <si>
    <t>Viešasis ir privatus sektorius</t>
  </si>
  <si>
    <t>Paramą gavusiuose subjektuose sukurtos darbo vietos</t>
  </si>
  <si>
    <t>R-01-004-08-04-01-03
R.B.2.2001</t>
  </si>
  <si>
    <t>Vienų metų etato ekvivalentai</t>
  </si>
  <si>
    <t xml:space="preserve">Socialinio verslo subjektai, įgyvendinus bendruomenės inicijuotos vietos plėtros projektus gavę paramą socialinio verslo kūrimui ar plėtrai </t>
  </si>
  <si>
    <t>P-01-004-08-04-01-03
P.S.21032</t>
  </si>
  <si>
    <t>Skaičius</t>
  </si>
  <si>
    <t>P-01-004-08-04-01-04
P.B.2.0001</t>
  </si>
  <si>
    <t>Įmonės</t>
  </si>
  <si>
    <t>Paramą dotacijomis gavusios įmonės</t>
  </si>
  <si>
    <t>P-01-004-08-04-01-09
P.B.2.0002</t>
  </si>
  <si>
    <t xml:space="preserve">Pareiškėjas turintis juridinio asmens statusą ne trumpiau nei 2 metus (šis reikalavimas netaikomas biudžetinėms įstaigoms) ir veiką vykdantis vietos plėtros strategijos įgyvendinimo teritorijoje, Utenos mieste.  </t>
  </si>
  <si>
    <t>2025 m. sausis</t>
  </si>
  <si>
    <t>2025 m. kovas</t>
  </si>
  <si>
    <t>2025 m. balandis</t>
  </si>
  <si>
    <t>2025m. balandis</t>
  </si>
  <si>
    <t>Nr.11-074-K</t>
  </si>
  <si>
    <t>Nr. 11-075-K</t>
  </si>
  <si>
    <t>Europos regioninės plėtros fondas</t>
  </si>
  <si>
    <t>Proc.</t>
  </si>
  <si>
    <t xml:space="preserve">Bendruomenės inicijuotos vietos plėtros  projektų veiklų dalyvių, kurie po dalyvavimo veiklose toliau dalyvauja socialinei integracijai skirtose veiklose ir (ar) darbo rinkoje, dalis*                     
</t>
  </si>
  <si>
    <t>Planuojama kvietimo formos pateikimo administruojančiajai institucijai data</t>
  </si>
  <si>
    <t xml:space="preserve">Pareiškėjas turintis juridinio asmens statusą ne trumpiau nei 2 metus (šis reikalavimas netaikomas biudžetinėms įstaigoms) ir veiką vykdantis vietos plėtros strategijos įgyvendinimo teritorijoje, Utenos mieste. </t>
  </si>
  <si>
    <t>Pareiškėjas turintis juridinio asmens statusą ne trumpiau nei 2 metus (šis reikalavimas netaikomas biudžetinėms įstaigoms) ir veiką vykdantis vietos plėtros strategijos įgyvendinimo teritorijoje, Utenos mieste.</t>
  </si>
  <si>
    <t>Paramą gavusios įmonės, iš kurių labai
mažos, mažos, vidutinės ir didelės
įmonės**</t>
  </si>
  <si>
    <r>
      <t>Utenos miesto 2023-2029 m. vietos plėtros strategijos įgyvendinimas.
Kvietimas</t>
    </r>
    <r>
      <rPr>
        <sz val="9"/>
        <rFont val="Times New Roman"/>
        <family val="1"/>
      </rPr>
      <t xml:space="preserve"> "Socialiai pažeidžiamų ir  socialinę riziką (atskirtį) patiriančių asmenų sociokultūrinės integracijos veiklos ir pagalba įsitraukiant į visuomenės gyvenimą."</t>
    </r>
  </si>
  <si>
    <r>
      <t xml:space="preserve">Utenos miesto  2023-2029 m. vietos plėtros strategijos įgyvendinimas.
Kvietimas: </t>
    </r>
    <r>
      <rPr>
        <sz val="9"/>
        <color theme="1"/>
        <rFont val="Times New Roman"/>
        <family val="1"/>
        <charset val="186"/>
      </rPr>
      <t>"Kompleksinių prevencinių pagalbos priemonių teikimas socialinę riziką patiriantiems Utenos miesto gyventojams, tame tarpe mažiau galimybių turinčiam jaunimui, stiprinant jų savivertę ir pasitikėjimą."</t>
    </r>
  </si>
  <si>
    <r>
      <t>Utenos miesto 2023-2029 m. vietos plėtros strategijos įgyvendinimas. 
Kvietimas "</t>
    </r>
    <r>
      <rPr>
        <sz val="9"/>
        <color theme="1"/>
        <rFont val="Times New Roman"/>
        <family val="1"/>
        <charset val="186"/>
      </rPr>
      <t>Neformalių verslumo iniciatyvų taikymas skatinant jauno verslo plėtrą."</t>
    </r>
  </si>
  <si>
    <r>
      <t>Utenos miesto 2023-2029 m. vietos plėtros strategijos įgyvendinimas. 
 Kvietimas "</t>
    </r>
    <r>
      <rPr>
        <sz val="9"/>
        <rFont val="Times New Roman"/>
        <family val="1"/>
        <charset val="186"/>
      </rPr>
      <t>Socialiai pažeidžiamų ir  socialinę riziką (atskirtį) patiriančių asmenų sociokultūrinės integracijos veiklos ir pagalba įsitraukiant į visuomenės gyvenimą."</t>
    </r>
  </si>
  <si>
    <r>
      <t>Utenos miesto 2023-2029 m. vietos plėtros strategijos įgyvendinimas.  
Kvietimas "</t>
    </r>
    <r>
      <rPr>
        <sz val="9"/>
        <color theme="1"/>
        <rFont val="Times New Roman"/>
        <family val="1"/>
        <charset val="186"/>
      </rPr>
      <t xml:space="preserve"> Veiksmas. Socialinio verslo kūrimas ir (ar) plėtra Utenos mieste."</t>
    </r>
  </si>
  <si>
    <r>
      <t>Utenos miesto 2023-2029 m. vietos plėtros strategijos įgyvendinimas. 
Kvietimas "</t>
    </r>
    <r>
      <rPr>
        <sz val="9"/>
        <color theme="1"/>
        <rFont val="Times New Roman"/>
        <family val="1"/>
        <charset val="186"/>
      </rPr>
      <t xml:space="preserve">Darbo rinkoje reikalingų įgūdžių ugdymas." </t>
    </r>
  </si>
  <si>
    <t xml:space="preserve"> Planuojamas pateikimas ne mažiau kaip 10 d. d. iki VRM kvietimų plane nustatyto termino.</t>
  </si>
  <si>
    <t>11-070-K</t>
  </si>
  <si>
    <t>2024 m. gruodis</t>
  </si>
  <si>
    <t>2025 m.rusėjis</t>
  </si>
  <si>
    <t>2025 m. spalis</t>
  </si>
  <si>
    <t>2025 m. rugsėjis</t>
  </si>
  <si>
    <t>Nr. 11-072-K
(negauta PĮP)</t>
  </si>
  <si>
    <t>2025 m. lapkritis</t>
  </si>
  <si>
    <t>Nr. 11-078-K</t>
  </si>
  <si>
    <t xml:space="preserve">                                                                                                                                                                                                                                                                                                                            </t>
  </si>
  <si>
    <t>Nr. 11-076-K
(atsiėmė PĮP)</t>
  </si>
  <si>
    <t>Utenos miesto  2023-2029 m. vietos plėtros strategijos įgyvendinimas.
Kvietimas: "Kompleksinių prevencinių pagalbos priemonių teikimas socialinę riziką patiriantiems Utenos miesto gyventojams, tame tarpe mažiau galimybių turinčiam jaunimui, stiprinant jų savivertę ir pasitikėjimą."</t>
  </si>
  <si>
    <t>Nr. 11-079-K</t>
  </si>
  <si>
    <t>2026 m. vasaris</t>
  </si>
  <si>
    <t>2026 m. balandis</t>
  </si>
  <si>
    <t>Utenos miesto 2023-2029 m. vietos plėtros strategijos įgyvendinimas.  
Kvietimas " Veiksmas. Socialinio verslo kūrimas ir (ar) plėtra Utenos mieste."</t>
  </si>
  <si>
    <t>Nr. 11-080-K</t>
  </si>
  <si>
    <t>2026 m. birželis</t>
  </si>
  <si>
    <t>Nr. 11-081-K</t>
  </si>
  <si>
    <t>Nr. 11-077-K
(nepateikti PĮP)</t>
  </si>
  <si>
    <r>
      <t xml:space="preserve"> Planuojamas pateikimas ne mažiau kaip 10 d. d. iki VRM kvietimų plane nustatyto termino.
</t>
    </r>
    <r>
      <rPr>
        <b/>
        <sz val="9"/>
        <color rgb="FF00B050"/>
        <rFont val="Times New Roman"/>
        <family val="1"/>
        <charset val="186"/>
      </rPr>
      <t>Perkelta dalis lėšų  į  Nr. 11-080-K</t>
    </r>
  </si>
  <si>
    <t xml:space="preserve"> Planuojamas pateikimas ne mažiau kaip 10 d. d. iki VRM kvietimų plane nustatyto termino.
</t>
  </si>
  <si>
    <t xml:space="preserve">Utenos miesto 2023-2029 m. vietos plėtros strategijos įgyvendinimas. 
Kvietimas "Darbo rinkoje reikalingų įgūdžių ugdymas Utenos mieste." </t>
  </si>
  <si>
    <t>2026 m. liepa</t>
  </si>
  <si>
    <t xml:space="preserve">Nurodoma bendra kvietimui skirta finansavimo lėšų suma (susumuojamos 16–18 stulpeliuose nurodytos sumos).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</si>
</sst>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sz val="10"/>
      <color theme="1"/>
      <name val="Times New Roman"/>
      <family val="1"/>
      <charset val="186"/>
    </font>
    <font>
      <b/>
      <sz val="10"/>
      <color theme="1"/>
      <name val="Times New Roman"/>
      <family val="1"/>
      <charset val="186"/>
    </font>
    <font>
      <b/>
      <sz val="10"/>
      <name val="Times New Roman"/>
      <family val="1"/>
      <charset val="186"/>
    </font>
    <font>
      <sz val="10"/>
      <name val="Times New Roman"/>
      <family val="1"/>
      <charset val="186"/>
    </font>
    <font>
      <i/>
      <sz val="9"/>
      <name val="Times New Roman"/>
      <family val="1"/>
      <charset val="186"/>
    </font>
    <font>
      <sz val="10"/>
      <color rgb="FF000000"/>
      <name val="Times New Roman"/>
      <family val="1"/>
      <charset val="186"/>
    </font>
    <font>
      <i/>
      <sz val="10"/>
      <name val="Times New Roman"/>
      <family val="1"/>
      <charset val="186"/>
    </font>
    <font>
      <i/>
      <sz val="10"/>
      <color theme="1"/>
      <name val="Times New Roman"/>
      <family val="1"/>
    </font>
    <font>
      <i/>
      <sz val="9"/>
      <name val="Times New Roman"/>
      <family val="1"/>
    </font>
    <font>
      <sz val="9"/>
      <color theme="1"/>
      <name val="Times New Roman"/>
      <family val="1"/>
      <charset val="186"/>
    </font>
    <font>
      <sz val="9"/>
      <name val="Times New Roman"/>
      <family val="1"/>
      <charset val="186"/>
    </font>
    <font>
      <b/>
      <i/>
      <sz val="9"/>
      <name val="Times New Roman"/>
      <family val="1"/>
      <charset val="186"/>
    </font>
    <font>
      <i/>
      <sz val="9"/>
      <color rgb="FFFF0000"/>
      <name val="Times New Roman"/>
      <family val="1"/>
    </font>
    <font>
      <b/>
      <sz val="12"/>
      <color theme="1"/>
      <name val="Times New Roman"/>
      <family val="1"/>
      <charset val="186"/>
    </font>
    <font>
      <b/>
      <sz val="9"/>
      <name val="Times New Roman"/>
      <family val="1"/>
      <charset val="186"/>
    </font>
    <font>
      <sz val="10"/>
      <color theme="1"/>
      <name val="Times New Roman"/>
      <family val="1"/>
    </font>
    <font>
      <sz val="9"/>
      <color theme="1"/>
      <name val="Times New Roman"/>
      <family val="1"/>
    </font>
    <font>
      <sz val="9"/>
      <name val="Times New Roman"/>
      <family val="1"/>
    </font>
    <font>
      <sz val="9"/>
      <color theme="1"/>
      <name val="Calibri"/>
      <family val="2"/>
      <charset val="186"/>
      <scheme val="minor"/>
    </font>
    <font>
      <b/>
      <sz val="9"/>
      <color theme="1"/>
      <name val="Times New Roman"/>
      <family val="1"/>
      <charset val="186"/>
    </font>
    <font>
      <b/>
      <sz val="9"/>
      <name val="Times New Roman"/>
      <family val="1"/>
    </font>
    <font>
      <b/>
      <sz val="10"/>
      <name val="Times New Roman"/>
      <family val="1"/>
    </font>
    <font>
      <sz val="11"/>
      <color theme="1"/>
      <name val="Calibri"/>
      <family val="2"/>
      <scheme val="minor"/>
    </font>
    <font>
      <b/>
      <sz val="9"/>
      <color theme="1"/>
      <name val="Times New Roman"/>
      <family val="1"/>
    </font>
    <font>
      <b/>
      <sz val="9"/>
      <color theme="1"/>
      <name val="Calibri"/>
      <family val="2"/>
      <charset val="186"/>
      <scheme val="minor"/>
    </font>
    <font>
      <sz val="9"/>
      <color rgb="FFFF0000"/>
      <name val="Times New Roman"/>
      <family val="1"/>
      <charset val="186"/>
    </font>
    <font>
      <b/>
      <sz val="9"/>
      <color rgb="FF00B050"/>
      <name val="Times New Roman"/>
      <family val="1"/>
      <charset val="186"/>
    </font>
    <font>
      <i/>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5" fillId="0" borderId="0"/>
  </cellStyleXfs>
  <cellXfs count="223">
    <xf numFmtId="0" fontId="0" fillId="0" borderId="0" xfId="0"/>
    <xf numFmtId="0" fontId="3" fillId="0" borderId="0" xfId="0" applyFont="1"/>
    <xf numFmtId="0" fontId="2" fillId="0" borderId="1" xfId="0" applyFont="1" applyBorder="1" applyAlignment="1">
      <alignment horizontal="center"/>
    </xf>
    <xf numFmtId="0" fontId="3" fillId="2" borderId="0" xfId="0" applyFont="1" applyFill="1"/>
    <xf numFmtId="0" fontId="4" fillId="0" borderId="0" xfId="0" applyFont="1" applyAlignment="1">
      <alignment horizontal="center"/>
    </xf>
    <xf numFmtId="0" fontId="4" fillId="2" borderId="0" xfId="0" applyFont="1" applyFill="1" applyAlignment="1">
      <alignment horizontal="center"/>
    </xf>
    <xf numFmtId="0" fontId="2" fillId="2" borderId="1" xfId="0" applyFont="1" applyFill="1" applyBorder="1" applyAlignment="1">
      <alignment horizontal="center"/>
    </xf>
    <xf numFmtId="0" fontId="9" fillId="2" borderId="1" xfId="0" applyFont="1" applyFill="1" applyBorder="1" applyAlignment="1">
      <alignment horizontal="center"/>
    </xf>
    <xf numFmtId="0" fontId="4" fillId="2" borderId="1" xfId="0" applyFont="1" applyFill="1" applyBorder="1" applyAlignment="1">
      <alignment horizontal="center" vertical="center" wrapText="1"/>
    </xf>
    <xf numFmtId="0" fontId="2" fillId="0" borderId="4" xfId="0" applyFont="1" applyBorder="1" applyAlignment="1">
      <alignment horizontal="center"/>
    </xf>
    <xf numFmtId="0" fontId="8" fillId="2" borderId="0" xfId="0" applyFont="1" applyFill="1"/>
    <xf numFmtId="0" fontId="5" fillId="2" borderId="1" xfId="0" applyFont="1" applyFill="1" applyBorder="1" applyAlignment="1">
      <alignment horizontal="center" vertical="center" wrapText="1"/>
    </xf>
    <xf numFmtId="0" fontId="2" fillId="2" borderId="5" xfId="0" applyFont="1" applyFill="1" applyBorder="1" applyAlignment="1">
      <alignment horizontal="center"/>
    </xf>
    <xf numFmtId="0" fontId="10" fillId="2" borderId="0" xfId="0" applyFont="1" applyFill="1"/>
    <xf numFmtId="0" fontId="16" fillId="2" borderId="0" xfId="0" applyFont="1" applyFill="1"/>
    <xf numFmtId="0" fontId="18" fillId="2" borderId="1" xfId="0" applyFont="1" applyFill="1" applyBorder="1" applyAlignment="1">
      <alignment horizontal="left" vertical="top" wrapText="1"/>
    </xf>
    <xf numFmtId="0" fontId="6" fillId="2" borderId="0" xfId="0" applyFont="1" applyFill="1"/>
    <xf numFmtId="0" fontId="17" fillId="2" borderId="1" xfId="0" applyFont="1" applyFill="1" applyBorder="1" applyAlignment="1">
      <alignment horizontal="center" vertical="top" wrapText="1"/>
    </xf>
    <xf numFmtId="0" fontId="12" fillId="2"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1" fillId="2" borderId="1" xfId="0" applyFont="1" applyFill="1" applyBorder="1" applyAlignment="1">
      <alignment horizontal="center" vertical="top" wrapText="1"/>
    </xf>
    <xf numFmtId="0" fontId="12" fillId="2" borderId="1" xfId="0" applyFont="1" applyFill="1" applyBorder="1" applyAlignment="1">
      <alignment horizontal="center" vertical="top" wrapText="1"/>
    </xf>
    <xf numFmtId="0" fontId="13" fillId="2" borderId="1" xfId="0" applyFont="1" applyFill="1" applyBorder="1" applyAlignment="1">
      <alignment horizontal="center" vertical="top" wrapText="1"/>
    </xf>
    <xf numFmtId="0" fontId="7" fillId="2" borderId="1" xfId="0" applyFont="1" applyFill="1" applyBorder="1" applyAlignment="1">
      <alignment horizontal="center" vertical="top" wrapText="1"/>
    </xf>
    <xf numFmtId="0" fontId="6" fillId="2" borderId="15" xfId="0" applyFont="1" applyFill="1" applyBorder="1"/>
    <xf numFmtId="0" fontId="7" fillId="0" borderId="1" xfId="0" applyFont="1" applyBorder="1" applyAlignment="1">
      <alignment horizontal="left" vertical="top" wrapText="1"/>
    </xf>
    <xf numFmtId="0" fontId="11" fillId="0" borderId="1" xfId="0" applyFont="1" applyBorder="1" applyAlignment="1">
      <alignment horizontal="center" vertical="top" wrapText="1"/>
    </xf>
    <xf numFmtId="0" fontId="5" fillId="0" borderId="1" xfId="0" applyFont="1" applyBorder="1" applyAlignment="1">
      <alignment horizontal="center" vertical="top"/>
    </xf>
    <xf numFmtId="0" fontId="19" fillId="2" borderId="1" xfId="0" applyFont="1" applyFill="1" applyBorder="1" applyAlignment="1">
      <alignment horizontal="center" vertical="top" wrapText="1"/>
    </xf>
    <xf numFmtId="0" fontId="19" fillId="2" borderId="1" xfId="0" applyFont="1" applyFill="1" applyBorder="1" applyAlignment="1">
      <alignment horizontal="left" vertical="top" wrapText="1"/>
    </xf>
    <xf numFmtId="0" fontId="19" fillId="0" borderId="1" xfId="0" applyFont="1" applyBorder="1" applyAlignment="1">
      <alignment horizontal="left" vertical="top" wrapText="1"/>
    </xf>
    <xf numFmtId="0" fontId="20" fillId="0" borderId="1" xfId="0" applyFont="1" applyBorder="1" applyAlignment="1">
      <alignment horizontal="left" vertical="top" wrapText="1"/>
    </xf>
    <xf numFmtId="0" fontId="19" fillId="2" borderId="1" xfId="0" applyFont="1" applyFill="1" applyBorder="1" applyAlignment="1">
      <alignment horizontal="center" vertical="top"/>
    </xf>
    <xf numFmtId="0" fontId="19" fillId="0" borderId="1" xfId="0" applyFont="1" applyBorder="1" applyAlignment="1">
      <alignment horizontal="center" vertical="top"/>
    </xf>
    <xf numFmtId="2" fontId="12" fillId="2" borderId="1" xfId="0" applyNumberFormat="1" applyFont="1" applyFill="1" applyBorder="1" applyAlignment="1">
      <alignment horizontal="center" vertical="top" wrapText="1"/>
    </xf>
    <xf numFmtId="0" fontId="22" fillId="0" borderId="1" xfId="0" applyFont="1" applyBorder="1" applyAlignment="1">
      <alignment vertical="top" wrapText="1"/>
    </xf>
    <xf numFmtId="0" fontId="19" fillId="0" borderId="1" xfId="0" applyFont="1" applyBorder="1" applyAlignment="1">
      <alignment horizontal="center" vertical="top" wrapText="1"/>
    </xf>
    <xf numFmtId="0" fontId="13" fillId="0" borderId="0" xfId="0" applyFont="1" applyAlignment="1">
      <alignment vertical="top" wrapText="1"/>
    </xf>
    <xf numFmtId="0" fontId="13" fillId="0" borderId="1" xfId="0" applyFont="1" applyBorder="1" applyAlignment="1">
      <alignment horizontal="left" vertical="top" wrapText="1"/>
    </xf>
    <xf numFmtId="1" fontId="26" fillId="2" borderId="1" xfId="0" applyNumberFormat="1" applyFont="1" applyFill="1" applyBorder="1" applyAlignment="1">
      <alignment horizontal="center" vertical="top" wrapText="1"/>
    </xf>
    <xf numFmtId="0" fontId="22" fillId="0" borderId="1" xfId="0" applyFont="1" applyBorder="1" applyAlignment="1">
      <alignment horizontal="left" vertical="top" wrapText="1"/>
    </xf>
    <xf numFmtId="0" fontId="17" fillId="0" borderId="1" xfId="0" applyFont="1" applyBorder="1" applyAlignment="1">
      <alignment horizontal="left" vertical="top" wrapText="1"/>
    </xf>
    <xf numFmtId="0" fontId="22" fillId="2" borderId="1" xfId="0" applyFont="1" applyFill="1" applyBorder="1" applyAlignment="1">
      <alignment horizontal="center" vertical="top" wrapText="1"/>
    </xf>
    <xf numFmtId="0" fontId="22" fillId="2" borderId="1" xfId="0" applyFont="1" applyFill="1" applyBorder="1" applyAlignment="1">
      <alignment horizontal="left" vertical="top" wrapText="1"/>
    </xf>
    <xf numFmtId="0" fontId="22" fillId="0" borderId="1" xfId="0" applyFont="1" applyBorder="1" applyAlignment="1">
      <alignment horizontal="center" vertical="top"/>
    </xf>
    <xf numFmtId="0" fontId="22" fillId="0" borderId="1" xfId="0" applyFont="1" applyBorder="1" applyAlignment="1">
      <alignment horizontal="center" vertical="top" wrapText="1"/>
    </xf>
    <xf numFmtId="0" fontId="20" fillId="2" borderId="1" xfId="0" applyFont="1" applyFill="1" applyBorder="1" applyAlignment="1">
      <alignment horizontal="left" vertical="top" wrapText="1"/>
    </xf>
    <xf numFmtId="2" fontId="3" fillId="2" borderId="0" xfId="0" applyNumberFormat="1" applyFont="1" applyFill="1"/>
    <xf numFmtId="0" fontId="12" fillId="0" borderId="1" xfId="0" applyFont="1" applyBorder="1" applyAlignment="1">
      <alignment horizontal="center" vertical="top"/>
    </xf>
    <xf numFmtId="0" fontId="13" fillId="0" borderId="1" xfId="0" applyFont="1" applyBorder="1" applyAlignment="1">
      <alignment horizontal="center" vertical="top"/>
    </xf>
    <xf numFmtId="0" fontId="22" fillId="3" borderId="1" xfId="0" applyFont="1" applyFill="1" applyBorder="1" applyAlignment="1">
      <alignment vertical="top" wrapText="1"/>
    </xf>
    <xf numFmtId="0" fontId="17" fillId="3" borderId="1" xfId="0" applyFont="1" applyFill="1" applyBorder="1" applyAlignment="1">
      <alignment vertical="top" wrapText="1"/>
    </xf>
    <xf numFmtId="0" fontId="22" fillId="3" borderId="1" xfId="0" applyFont="1" applyFill="1" applyBorder="1" applyAlignment="1">
      <alignment horizontal="left" vertical="top" wrapText="1"/>
    </xf>
    <xf numFmtId="0" fontId="22" fillId="3" borderId="1" xfId="0" applyFont="1" applyFill="1" applyBorder="1" applyAlignment="1">
      <alignment horizontal="center" vertical="top" wrapText="1"/>
    </xf>
    <xf numFmtId="0" fontId="17" fillId="3" borderId="1" xfId="0" applyFont="1" applyFill="1" applyBorder="1" applyAlignment="1">
      <alignment horizontal="left" vertical="top" wrapText="1"/>
    </xf>
    <xf numFmtId="0" fontId="22" fillId="3" borderId="1" xfId="0" applyFont="1" applyFill="1" applyBorder="1" applyAlignment="1">
      <alignment horizontal="center" vertical="top"/>
    </xf>
    <xf numFmtId="2" fontId="3" fillId="0" borderId="0" xfId="0" applyNumberFormat="1" applyFont="1"/>
    <xf numFmtId="2" fontId="4" fillId="2" borderId="0" xfId="0" applyNumberFormat="1" applyFont="1" applyFill="1" applyAlignment="1">
      <alignment horizontal="center"/>
    </xf>
    <xf numFmtId="2" fontId="2" fillId="2" borderId="1" xfId="0" applyNumberFormat="1" applyFont="1" applyFill="1" applyBorder="1" applyAlignment="1">
      <alignment horizontal="center"/>
    </xf>
    <xf numFmtId="2" fontId="1" fillId="2" borderId="1" xfId="0" applyNumberFormat="1" applyFont="1" applyFill="1" applyBorder="1" applyAlignment="1">
      <alignment horizontal="center" vertical="top" wrapText="1"/>
    </xf>
    <xf numFmtId="0" fontId="12"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3" fillId="2" borderId="7" xfId="0" applyFont="1" applyFill="1" applyBorder="1"/>
    <xf numFmtId="0" fontId="28" fillId="2" borderId="1" xfId="0" applyFont="1" applyFill="1" applyBorder="1" applyAlignment="1">
      <alignment horizontal="center" vertical="top"/>
    </xf>
    <xf numFmtId="0" fontId="3" fillId="2" borderId="6" xfId="0" applyFont="1" applyFill="1" applyBorder="1"/>
    <xf numFmtId="0" fontId="13" fillId="2" borderId="0" xfId="0" applyFont="1" applyFill="1" applyAlignment="1">
      <alignment vertical="top" wrapText="1"/>
    </xf>
    <xf numFmtId="0" fontId="6" fillId="2" borderId="1" xfId="0" applyFont="1" applyFill="1" applyBorder="1"/>
    <xf numFmtId="0" fontId="22" fillId="2" borderId="6" xfId="0" applyFont="1" applyFill="1" applyBorder="1" applyAlignment="1">
      <alignment vertical="top" wrapText="1"/>
    </xf>
    <xf numFmtId="0" fontId="22" fillId="2" borderId="16" xfId="0" applyFont="1" applyFill="1" applyBorder="1" applyAlignment="1">
      <alignment vertical="top" wrapText="1"/>
    </xf>
    <xf numFmtId="0" fontId="22" fillId="2" borderId="2" xfId="0" applyFont="1" applyFill="1" applyBorder="1" applyAlignment="1">
      <alignment vertical="top" wrapText="1"/>
    </xf>
    <xf numFmtId="0" fontId="3" fillId="3" borderId="6" xfId="0" applyFont="1" applyFill="1" applyBorder="1" applyAlignment="1">
      <alignment horizontal="center" vertical="top" wrapText="1"/>
    </xf>
    <xf numFmtId="0" fontId="3" fillId="3" borderId="16" xfId="0" applyFont="1" applyFill="1" applyBorder="1" applyAlignment="1">
      <alignment horizontal="center" vertical="top" wrapText="1"/>
    </xf>
    <xf numFmtId="0" fontId="3" fillId="3" borderId="2" xfId="0" applyFont="1" applyFill="1" applyBorder="1" applyAlignment="1">
      <alignment horizontal="center" vertical="top" wrapText="1"/>
    </xf>
    <xf numFmtId="0" fontId="22" fillId="3" borderId="1" xfId="0" applyFont="1" applyFill="1" applyBorder="1" applyAlignment="1">
      <alignment horizontal="left" vertical="top" wrapText="1"/>
    </xf>
    <xf numFmtId="0" fontId="27" fillId="3" borderId="1" xfId="0" applyFont="1" applyFill="1" applyBorder="1" applyAlignment="1">
      <alignment horizontal="left" vertical="top"/>
    </xf>
    <xf numFmtId="0" fontId="19" fillId="3" borderId="1" xfId="0" applyFont="1" applyFill="1" applyBorder="1" applyAlignment="1">
      <alignment horizontal="center" vertical="top" wrapText="1"/>
    </xf>
    <xf numFmtId="0" fontId="21" fillId="3" borderId="1" xfId="0" applyFont="1" applyFill="1" applyBorder="1" applyAlignment="1">
      <alignment horizontal="center" vertical="top"/>
    </xf>
    <xf numFmtId="0" fontId="4" fillId="3" borderId="6" xfId="0" applyFont="1" applyFill="1" applyBorder="1" applyAlignment="1">
      <alignment horizontal="center" vertical="top"/>
    </xf>
    <xf numFmtId="0" fontId="4" fillId="3" borderId="16" xfId="0" applyFont="1" applyFill="1" applyBorder="1" applyAlignment="1">
      <alignment horizontal="center" vertical="top"/>
    </xf>
    <xf numFmtId="0" fontId="4" fillId="3" borderId="2" xfId="0" applyFont="1" applyFill="1" applyBorder="1" applyAlignment="1">
      <alignment horizontal="center" vertical="top"/>
    </xf>
    <xf numFmtId="0" fontId="17" fillId="3" borderId="1" xfId="0" applyFont="1" applyFill="1" applyBorder="1" applyAlignment="1">
      <alignment horizontal="center" vertical="top" wrapText="1"/>
    </xf>
    <xf numFmtId="0" fontId="22" fillId="3" borderId="1" xfId="0" applyFont="1" applyFill="1" applyBorder="1" applyAlignment="1">
      <alignment horizontal="center" vertical="top" wrapText="1"/>
    </xf>
    <xf numFmtId="0" fontId="22" fillId="3" borderId="6" xfId="0" applyFont="1" applyFill="1" applyBorder="1" applyAlignment="1">
      <alignment horizontal="center" vertical="top" wrapText="1"/>
    </xf>
    <xf numFmtId="0" fontId="22" fillId="3" borderId="16" xfId="0" applyFont="1" applyFill="1" applyBorder="1" applyAlignment="1">
      <alignment horizontal="center" vertical="top" wrapText="1"/>
    </xf>
    <xf numFmtId="0" fontId="22" fillId="3" borderId="2" xfId="0" applyFont="1" applyFill="1" applyBorder="1" applyAlignment="1">
      <alignment horizontal="center" vertical="top" wrapText="1"/>
    </xf>
    <xf numFmtId="0" fontId="17" fillId="3" borderId="1" xfId="0" applyFont="1" applyFill="1" applyBorder="1" applyAlignment="1">
      <alignment horizontal="left" vertical="top" wrapText="1"/>
    </xf>
    <xf numFmtId="0" fontId="5" fillId="3" borderId="1" xfId="0" applyFont="1" applyFill="1" applyBorder="1" applyAlignment="1">
      <alignment vertical="top"/>
    </xf>
    <xf numFmtId="0" fontId="22" fillId="3" borderId="1" xfId="0" applyFont="1" applyFill="1" applyBorder="1" applyAlignment="1">
      <alignment vertical="top" wrapText="1"/>
    </xf>
    <xf numFmtId="0" fontId="17" fillId="3" borderId="1" xfId="0" applyFont="1" applyFill="1" applyBorder="1" applyAlignment="1">
      <alignment vertical="top" wrapText="1"/>
    </xf>
    <xf numFmtId="0" fontId="3" fillId="0" borderId="6" xfId="0" applyFont="1" applyBorder="1" applyAlignment="1">
      <alignment horizontal="center" vertical="top" wrapText="1"/>
    </xf>
    <xf numFmtId="0" fontId="3" fillId="0" borderId="16" xfId="0" applyFont="1" applyBorder="1" applyAlignment="1">
      <alignment horizontal="center" vertical="top" wrapText="1"/>
    </xf>
    <xf numFmtId="0" fontId="3" fillId="0" borderId="2" xfId="0" applyFont="1" applyBorder="1" applyAlignment="1">
      <alignment horizontal="center" vertical="top" wrapText="1"/>
    </xf>
    <xf numFmtId="0" fontId="19" fillId="0" borderId="1" xfId="0" applyFont="1" applyBorder="1" applyAlignment="1">
      <alignment horizontal="left" vertical="top" wrapText="1"/>
    </xf>
    <xf numFmtId="0" fontId="21" fillId="0" borderId="1" xfId="0" applyFont="1" applyBorder="1" applyAlignment="1">
      <alignment horizontal="left" vertical="top"/>
    </xf>
    <xf numFmtId="2" fontId="12" fillId="0" borderId="1" xfId="0" applyNumberFormat="1" applyFont="1" applyBorder="1" applyAlignment="1">
      <alignment horizontal="center" vertical="top"/>
    </xf>
    <xf numFmtId="0" fontId="12" fillId="0" borderId="1" xfId="0" applyFont="1" applyBorder="1" applyAlignment="1">
      <alignment horizontal="center" vertical="top"/>
    </xf>
    <xf numFmtId="0" fontId="12" fillId="0" borderId="1" xfId="0" applyFont="1" applyBorder="1" applyAlignment="1">
      <alignment horizontal="left" vertical="top" wrapText="1"/>
    </xf>
    <xf numFmtId="0" fontId="17" fillId="0" borderId="6" xfId="0" applyFont="1" applyBorder="1" applyAlignment="1">
      <alignment horizontal="center" vertical="top" wrapText="1"/>
    </xf>
    <xf numFmtId="0" fontId="17" fillId="0" borderId="16" xfId="0" applyFont="1" applyBorder="1" applyAlignment="1">
      <alignment horizontal="center" vertical="top" wrapText="1"/>
    </xf>
    <xf numFmtId="0" fontId="17" fillId="0" borderId="2" xfId="0" applyFont="1" applyBorder="1" applyAlignment="1">
      <alignment horizontal="center" vertical="top" wrapText="1"/>
    </xf>
    <xf numFmtId="0" fontId="22" fillId="0" borderId="6" xfId="0" applyFont="1" applyBorder="1" applyAlignment="1">
      <alignment horizontal="center" vertical="top" wrapText="1"/>
    </xf>
    <xf numFmtId="0" fontId="22" fillId="0" borderId="16" xfId="0" applyFont="1" applyBorder="1" applyAlignment="1">
      <alignment horizontal="center" vertical="top" wrapText="1"/>
    </xf>
    <xf numFmtId="0" fontId="22" fillId="0" borderId="2" xfId="0" applyFont="1" applyBorder="1" applyAlignment="1">
      <alignment horizontal="center" vertical="top" wrapText="1"/>
    </xf>
    <xf numFmtId="2" fontId="17" fillId="2" borderId="1" xfId="0" applyNumberFormat="1" applyFont="1" applyFill="1" applyBorder="1" applyAlignment="1">
      <alignment horizontal="center" vertical="top" wrapText="1"/>
    </xf>
    <xf numFmtId="2" fontId="22" fillId="2" borderId="6" xfId="0" applyNumberFormat="1" applyFont="1" applyFill="1" applyBorder="1" applyAlignment="1">
      <alignment horizontal="center" vertical="top" wrapText="1"/>
    </xf>
    <xf numFmtId="2" fontId="22" fillId="2" borderId="16" xfId="0" applyNumberFormat="1" applyFont="1" applyFill="1" applyBorder="1" applyAlignment="1">
      <alignment horizontal="center" vertical="top" wrapText="1"/>
    </xf>
    <xf numFmtId="2" fontId="22" fillId="2" borderId="2" xfId="0" applyNumberFormat="1" applyFont="1" applyFill="1" applyBorder="1" applyAlignment="1">
      <alignment horizontal="center" vertical="top" wrapText="1"/>
    </xf>
    <xf numFmtId="0" fontId="22" fillId="2" borderId="1" xfId="0" applyFont="1" applyFill="1" applyBorder="1" applyAlignment="1">
      <alignment horizontal="left" vertical="top" wrapText="1"/>
    </xf>
    <xf numFmtId="0" fontId="27" fillId="2" borderId="1" xfId="0" applyFont="1" applyFill="1" applyBorder="1" applyAlignment="1">
      <alignment horizontal="left" vertical="top"/>
    </xf>
    <xf numFmtId="0" fontId="17" fillId="0" borderId="1" xfId="0" applyFont="1" applyBorder="1" applyAlignment="1">
      <alignment horizontal="left" vertical="top" wrapText="1"/>
    </xf>
    <xf numFmtId="0" fontId="4" fillId="0" borderId="6" xfId="0" applyFont="1" applyBorder="1" applyAlignment="1">
      <alignment horizontal="center" vertical="top"/>
    </xf>
    <xf numFmtId="0" fontId="4" fillId="0" borderId="16" xfId="0" applyFont="1" applyBorder="1" applyAlignment="1">
      <alignment horizontal="center" vertical="top"/>
    </xf>
    <xf numFmtId="0" fontId="4" fillId="0" borderId="2" xfId="0" applyFont="1" applyBorder="1" applyAlignment="1">
      <alignment horizontal="center" vertical="top"/>
    </xf>
    <xf numFmtId="0" fontId="22" fillId="0" borderId="1" xfId="0" applyFont="1" applyBorder="1" applyAlignment="1">
      <alignment horizontal="left" vertical="top" wrapText="1"/>
    </xf>
    <xf numFmtId="0" fontId="17" fillId="2" borderId="1" xfId="0" applyFont="1" applyFill="1" applyBorder="1" applyAlignment="1">
      <alignment horizontal="center" vertical="top" wrapText="1"/>
    </xf>
    <xf numFmtId="0" fontId="22" fillId="2" borderId="1" xfId="0" applyFont="1" applyFill="1" applyBorder="1" applyAlignment="1">
      <alignment horizontal="center" vertical="top" wrapText="1"/>
    </xf>
    <xf numFmtId="0" fontId="22" fillId="2" borderId="6" xfId="0" applyFont="1" applyFill="1" applyBorder="1" applyAlignment="1">
      <alignment horizontal="center" vertical="top" wrapText="1"/>
    </xf>
    <xf numFmtId="0" fontId="22" fillId="2" borderId="16" xfId="0" applyFont="1" applyFill="1" applyBorder="1" applyAlignment="1">
      <alignment horizontal="center" vertical="top" wrapText="1"/>
    </xf>
    <xf numFmtId="0" fontId="22" fillId="2" borderId="2" xfId="0" applyFont="1" applyFill="1" applyBorder="1" applyAlignment="1">
      <alignment horizontal="center" vertical="top" wrapText="1"/>
    </xf>
    <xf numFmtId="0" fontId="17" fillId="2" borderId="1" xfId="0" applyFont="1" applyFill="1" applyBorder="1" applyAlignment="1">
      <alignment horizontal="left" vertical="top" wrapText="1"/>
    </xf>
    <xf numFmtId="0" fontId="27" fillId="0" borderId="1" xfId="0" applyFont="1" applyBorder="1" applyAlignment="1">
      <alignment horizontal="left" vertical="top"/>
    </xf>
    <xf numFmtId="0" fontId="3" fillId="2" borderId="1" xfId="0" applyFont="1" applyFill="1" applyBorder="1" applyAlignment="1">
      <alignment horizontal="center" vertical="top" wrapText="1"/>
    </xf>
    <xf numFmtId="2" fontId="12" fillId="2" borderId="1" xfId="0" applyNumberFormat="1" applyFont="1" applyFill="1" applyBorder="1" applyAlignment="1">
      <alignment horizontal="center" vertical="top" wrapText="1"/>
    </xf>
    <xf numFmtId="2" fontId="12" fillId="2" borderId="6" xfId="0" applyNumberFormat="1" applyFont="1" applyFill="1" applyBorder="1" applyAlignment="1">
      <alignment horizontal="center" vertical="top" wrapText="1"/>
    </xf>
    <xf numFmtId="2" fontId="12" fillId="2" borderId="16" xfId="0" applyNumberFormat="1" applyFont="1" applyFill="1" applyBorder="1" applyAlignment="1">
      <alignment horizontal="center" vertical="top" wrapText="1"/>
    </xf>
    <xf numFmtId="2" fontId="12" fillId="2" borderId="2" xfId="0" applyNumberFormat="1" applyFont="1" applyFill="1" applyBorder="1" applyAlignment="1">
      <alignment horizontal="center" vertical="top" wrapText="1"/>
    </xf>
    <xf numFmtId="0" fontId="19" fillId="2" borderId="1" xfId="0" applyFont="1" applyFill="1" applyBorder="1" applyAlignment="1">
      <alignment vertical="top" wrapText="1"/>
    </xf>
    <xf numFmtId="0" fontId="21" fillId="2" borderId="1" xfId="0" applyFont="1" applyFill="1" applyBorder="1" applyAlignment="1">
      <alignment vertical="top"/>
    </xf>
    <xf numFmtId="0" fontId="12" fillId="2" borderId="6" xfId="0" applyFont="1" applyFill="1" applyBorder="1" applyAlignment="1">
      <alignment vertical="top" wrapText="1"/>
    </xf>
    <xf numFmtId="0" fontId="12" fillId="2" borderId="16" xfId="0" applyFont="1" applyFill="1" applyBorder="1" applyAlignment="1">
      <alignment vertical="top" wrapText="1"/>
    </xf>
    <xf numFmtId="0" fontId="12" fillId="2" borderId="2" xfId="0" applyFont="1" applyFill="1" applyBorder="1" applyAlignment="1">
      <alignment vertical="top" wrapText="1"/>
    </xf>
    <xf numFmtId="0" fontId="13" fillId="2" borderId="6" xfId="0" applyFont="1" applyFill="1" applyBorder="1" applyAlignment="1">
      <alignment vertical="top" wrapText="1"/>
    </xf>
    <xf numFmtId="0" fontId="13" fillId="2" borderId="16" xfId="0" applyFont="1" applyFill="1" applyBorder="1" applyAlignment="1">
      <alignment vertical="top" wrapText="1"/>
    </xf>
    <xf numFmtId="0" fontId="13" fillId="2" borderId="2" xfId="0" applyFont="1" applyFill="1" applyBorder="1" applyAlignment="1">
      <alignment vertical="top" wrapText="1"/>
    </xf>
    <xf numFmtId="0" fontId="5" fillId="2" borderId="1" xfId="0" applyFont="1" applyFill="1" applyBorder="1" applyAlignment="1">
      <alignment vertical="top" wrapText="1"/>
    </xf>
    <xf numFmtId="0" fontId="5" fillId="2" borderId="1" xfId="0" applyFont="1" applyFill="1" applyBorder="1" applyAlignment="1">
      <alignment vertical="top"/>
    </xf>
    <xf numFmtId="0" fontId="22" fillId="2" borderId="1" xfId="0" applyFont="1" applyFill="1" applyBorder="1" applyAlignment="1">
      <alignment vertical="top" wrapText="1"/>
    </xf>
    <xf numFmtId="0" fontId="17"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4" fillId="2" borderId="6" xfId="0" applyFont="1" applyFill="1" applyBorder="1" applyAlignment="1">
      <alignment horizontal="center" vertical="top"/>
    </xf>
    <xf numFmtId="0" fontId="4" fillId="2" borderId="16" xfId="0" applyFont="1" applyFill="1" applyBorder="1" applyAlignment="1">
      <alignment horizontal="center" vertical="top"/>
    </xf>
    <xf numFmtId="0" fontId="4" fillId="2" borderId="2" xfId="0" applyFont="1" applyFill="1" applyBorder="1" applyAlignment="1">
      <alignment horizontal="center" vertical="top"/>
    </xf>
    <xf numFmtId="0" fontId="12" fillId="2" borderId="1" xfId="0" applyFont="1" applyFill="1" applyBorder="1" applyAlignment="1">
      <alignment horizontal="center" vertical="top" wrapText="1"/>
    </xf>
    <xf numFmtId="0" fontId="5" fillId="0" borderId="1" xfId="0" applyFont="1" applyBorder="1" applyAlignment="1">
      <alignment horizontal="center" vertical="top"/>
    </xf>
    <xf numFmtId="0" fontId="19" fillId="2" borderId="1" xfId="0" applyFont="1" applyFill="1" applyBorder="1" applyAlignment="1">
      <alignment horizontal="center" vertical="top" wrapText="1"/>
    </xf>
    <xf numFmtId="0" fontId="5" fillId="0" borderId="1" xfId="0" applyFont="1" applyBorder="1" applyAlignment="1">
      <alignment horizontal="center" vertical="top" wrapText="1"/>
    </xf>
    <xf numFmtId="0" fontId="13" fillId="0" borderId="6" xfId="0" applyFont="1" applyBorder="1" applyAlignment="1">
      <alignment horizontal="left" vertical="top" wrapText="1"/>
    </xf>
    <xf numFmtId="0" fontId="13" fillId="0" borderId="16" xfId="0" applyFont="1" applyBorder="1" applyAlignment="1">
      <alignment horizontal="left" vertical="top" wrapText="1"/>
    </xf>
    <xf numFmtId="0" fontId="13" fillId="0" borderId="2" xfId="0" applyFont="1" applyBorder="1" applyAlignment="1">
      <alignment horizontal="left" vertical="top" wrapText="1"/>
    </xf>
    <xf numFmtId="0" fontId="3" fillId="2" borderId="0" xfId="0" applyFont="1" applyFill="1" applyAlignment="1">
      <alignment horizontal="left" wrapText="1"/>
    </xf>
    <xf numFmtId="0" fontId="4" fillId="0" borderId="0" xfId="0" applyFont="1" applyAlignment="1">
      <alignment horizontal="center"/>
    </xf>
    <xf numFmtId="0" fontId="5" fillId="2" borderId="6" xfId="0" applyFont="1" applyFill="1" applyBorder="1" applyAlignment="1">
      <alignment horizontal="center" vertical="top"/>
    </xf>
    <xf numFmtId="0" fontId="5" fillId="2" borderId="16" xfId="0" applyFont="1" applyFill="1" applyBorder="1" applyAlignment="1">
      <alignment horizontal="center" vertical="top"/>
    </xf>
    <xf numFmtId="0" fontId="5" fillId="2" borderId="2" xfId="0" applyFont="1" applyFill="1" applyBorder="1" applyAlignment="1">
      <alignment horizontal="center" vertical="top"/>
    </xf>
    <xf numFmtId="0" fontId="19" fillId="2" borderId="6" xfId="0" applyFont="1" applyFill="1" applyBorder="1" applyAlignment="1">
      <alignment horizontal="left" vertical="top" wrapText="1"/>
    </xf>
    <xf numFmtId="0" fontId="19" fillId="2" borderId="16" xfId="0" applyFont="1" applyFill="1" applyBorder="1" applyAlignment="1">
      <alignment horizontal="left" vertical="top" wrapText="1"/>
    </xf>
    <xf numFmtId="0" fontId="19" fillId="2" borderId="2" xfId="0" applyFont="1" applyFill="1" applyBorder="1" applyAlignment="1">
      <alignment horizontal="left" vertical="top" wrapText="1"/>
    </xf>
    <xf numFmtId="0" fontId="19" fillId="2" borderId="1" xfId="0" applyFont="1" applyFill="1" applyBorder="1" applyAlignment="1">
      <alignment horizontal="left" vertical="top" wrapText="1"/>
    </xf>
    <xf numFmtId="0" fontId="13" fillId="2" borderId="1" xfId="0" applyFont="1" applyFill="1" applyBorder="1" applyAlignment="1">
      <alignment horizontal="center" vertical="top" wrapText="1"/>
    </xf>
    <xf numFmtId="0" fontId="13" fillId="2" borderId="1" xfId="0" applyFont="1" applyFill="1" applyBorder="1" applyAlignment="1">
      <alignment horizontal="left" vertical="top" wrapText="1"/>
    </xf>
    <xf numFmtId="0" fontId="23" fillId="0" borderId="1" xfId="0" applyFont="1" applyBorder="1" applyAlignment="1">
      <alignment horizontal="left" vertical="top" wrapText="1"/>
    </xf>
    <xf numFmtId="0" fontId="24" fillId="2" borderId="14"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2" fontId="4" fillId="2" borderId="3" xfId="0" applyNumberFormat="1"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5" fillId="2" borderId="1" xfId="0" applyFont="1" applyFill="1" applyBorder="1" applyAlignment="1">
      <alignment horizontal="center" vertical="top" wrapText="1"/>
    </xf>
    <xf numFmtId="0" fontId="5" fillId="2" borderId="1" xfId="0" applyFont="1" applyFill="1" applyBorder="1" applyAlignment="1">
      <alignment horizontal="center" vertical="top"/>
    </xf>
    <xf numFmtId="0" fontId="12" fillId="2" borderId="1" xfId="0" applyFont="1" applyFill="1" applyBorder="1" applyAlignment="1">
      <alignment horizontal="left" vertical="top" wrapText="1"/>
    </xf>
    <xf numFmtId="0" fontId="20" fillId="2" borderId="1" xfId="0" applyFont="1" applyFill="1" applyBorder="1" applyAlignment="1">
      <alignment horizontal="center" vertical="top" wrapText="1"/>
    </xf>
    <xf numFmtId="0" fontId="13" fillId="0" borderId="1" xfId="0" applyFont="1" applyBorder="1" applyAlignment="1">
      <alignment horizontal="left" vertical="top" wrapText="1"/>
    </xf>
    <xf numFmtId="0" fontId="21" fillId="2" borderId="1" xfId="0" applyFont="1" applyFill="1" applyBorder="1" applyAlignment="1">
      <alignment horizontal="left" vertical="top"/>
    </xf>
    <xf numFmtId="2" fontId="26" fillId="2" borderId="6" xfId="0" applyNumberFormat="1" applyFont="1" applyFill="1" applyBorder="1" applyAlignment="1">
      <alignment horizontal="center" vertical="top" wrapText="1"/>
    </xf>
    <xf numFmtId="2" fontId="26" fillId="2" borderId="16" xfId="0" applyNumberFormat="1" applyFont="1" applyFill="1" applyBorder="1" applyAlignment="1">
      <alignment horizontal="center" vertical="top" wrapText="1"/>
    </xf>
    <xf numFmtId="2" fontId="26" fillId="2" borderId="2" xfId="0" applyNumberFormat="1" applyFont="1" applyFill="1" applyBorder="1" applyAlignment="1">
      <alignment horizontal="center" vertical="top" wrapText="1"/>
    </xf>
    <xf numFmtId="2" fontId="13" fillId="2" borderId="1" xfId="0" applyNumberFormat="1" applyFont="1" applyFill="1" applyBorder="1" applyAlignment="1">
      <alignment horizontal="center" vertical="top" wrapText="1"/>
    </xf>
    <xf numFmtId="0" fontId="13" fillId="2" borderId="6" xfId="0" applyFont="1" applyFill="1" applyBorder="1" applyAlignment="1">
      <alignment horizontal="left" vertical="top" wrapText="1"/>
    </xf>
    <xf numFmtId="0" fontId="13" fillId="2" borderId="16" xfId="0" applyFont="1" applyFill="1" applyBorder="1" applyAlignment="1">
      <alignment horizontal="left" vertical="top" wrapText="1"/>
    </xf>
    <xf numFmtId="0" fontId="13" fillId="2" borderId="2" xfId="0" applyFont="1" applyFill="1" applyBorder="1" applyAlignment="1">
      <alignment horizontal="left" vertical="top" wrapText="1"/>
    </xf>
    <xf numFmtId="0" fontId="12" fillId="2" borderId="6" xfId="0" applyFont="1" applyFill="1" applyBorder="1" applyAlignment="1">
      <alignment horizontal="center" vertical="top" wrapText="1"/>
    </xf>
    <xf numFmtId="0" fontId="12" fillId="2" borderId="16"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0" borderId="1" xfId="0" applyFont="1" applyBorder="1" applyAlignment="1">
      <alignment horizontal="center" vertical="top" wrapText="1"/>
    </xf>
    <xf numFmtId="2" fontId="23" fillId="2" borderId="6" xfId="0" applyNumberFormat="1" applyFont="1" applyFill="1" applyBorder="1" applyAlignment="1">
      <alignment horizontal="center" vertical="top" wrapText="1"/>
    </xf>
    <xf numFmtId="0" fontId="23" fillId="2" borderId="16" xfId="0" applyFont="1" applyFill="1" applyBorder="1" applyAlignment="1">
      <alignment horizontal="center" vertical="top" wrapText="1"/>
    </xf>
    <xf numFmtId="0" fontId="23" fillId="2" borderId="2" xfId="0" applyFont="1" applyFill="1" applyBorder="1" applyAlignment="1">
      <alignment horizontal="center" vertical="top" wrapText="1"/>
    </xf>
    <xf numFmtId="2" fontId="26" fillId="2" borderId="1" xfId="0" applyNumberFormat="1" applyFont="1" applyFill="1" applyBorder="1" applyAlignment="1">
      <alignment horizontal="center" vertical="top" wrapText="1"/>
    </xf>
    <xf numFmtId="2" fontId="3" fillId="2" borderId="1" xfId="0" applyNumberFormat="1" applyFont="1" applyFill="1" applyBorder="1" applyAlignment="1">
      <alignment horizontal="center" vertical="top" wrapText="1"/>
    </xf>
    <xf numFmtId="2" fontId="13" fillId="2" borderId="1" xfId="0" applyNumberFormat="1" applyFont="1" applyFill="1" applyBorder="1" applyAlignment="1">
      <alignment horizontal="center" vertical="top"/>
    </xf>
    <xf numFmtId="0" fontId="13" fillId="2" borderId="1" xfId="0" applyFont="1" applyFill="1" applyBorder="1" applyAlignment="1">
      <alignment horizontal="center" vertical="top"/>
    </xf>
    <xf numFmtId="2" fontId="13" fillId="3" borderId="6" xfId="0" applyNumberFormat="1" applyFont="1" applyFill="1" applyBorder="1" applyAlignment="1">
      <alignment horizontal="center" vertical="top"/>
    </xf>
    <xf numFmtId="0" fontId="13" fillId="3" borderId="6" xfId="0" applyFont="1" applyFill="1" applyBorder="1" applyAlignment="1">
      <alignment horizontal="center" vertical="top"/>
    </xf>
    <xf numFmtId="2" fontId="13" fillId="3" borderId="6" xfId="0" applyNumberFormat="1" applyFont="1" applyFill="1" applyBorder="1" applyAlignment="1">
      <alignment horizontal="center" vertical="top" wrapText="1"/>
    </xf>
    <xf numFmtId="2" fontId="13" fillId="3" borderId="16" xfId="0" applyNumberFormat="1" applyFont="1" applyFill="1" applyBorder="1" applyAlignment="1">
      <alignment horizontal="center" vertical="top"/>
    </xf>
    <xf numFmtId="0" fontId="13" fillId="3" borderId="16" xfId="0" applyFont="1" applyFill="1" applyBorder="1" applyAlignment="1">
      <alignment horizontal="center" vertical="top"/>
    </xf>
    <xf numFmtId="2" fontId="13" fillId="3" borderId="16" xfId="0" applyNumberFormat="1" applyFont="1" applyFill="1" applyBorder="1" applyAlignment="1">
      <alignment horizontal="center" vertical="top" wrapText="1"/>
    </xf>
    <xf numFmtId="2" fontId="13" fillId="3" borderId="2" xfId="0" applyNumberFormat="1" applyFont="1" applyFill="1" applyBorder="1" applyAlignment="1">
      <alignment horizontal="center" vertical="top"/>
    </xf>
    <xf numFmtId="0" fontId="13" fillId="3" borderId="2" xfId="0" applyFont="1" applyFill="1" applyBorder="1" applyAlignment="1">
      <alignment horizontal="center" vertical="top"/>
    </xf>
    <xf numFmtId="2" fontId="13" fillId="3" borderId="2" xfId="0" applyNumberFormat="1" applyFont="1" applyFill="1" applyBorder="1" applyAlignment="1">
      <alignment horizontal="center" vertical="top" wrapText="1"/>
    </xf>
    <xf numFmtId="0" fontId="6" fillId="3" borderId="1" xfId="0" applyFont="1" applyFill="1" applyBorder="1" applyAlignment="1">
      <alignment horizontal="center" vertical="top" wrapText="1"/>
    </xf>
    <xf numFmtId="2" fontId="13" fillId="3" borderId="1" xfId="0" applyNumberFormat="1" applyFont="1" applyFill="1" applyBorder="1" applyAlignment="1">
      <alignment horizontal="center" vertical="top" wrapText="1"/>
    </xf>
    <xf numFmtId="0" fontId="3" fillId="0" borderId="0" xfId="0" applyFont="1" applyBorder="1"/>
    <xf numFmtId="0" fontId="3" fillId="2" borderId="0" xfId="0" applyFont="1" applyFill="1" applyBorder="1"/>
    <xf numFmtId="2" fontId="3" fillId="2" borderId="0" xfId="0" applyNumberFormat="1" applyFont="1" applyFill="1" applyBorder="1"/>
    <xf numFmtId="0" fontId="30" fillId="2" borderId="1" xfId="0" applyFont="1" applyFill="1" applyBorder="1" applyAlignment="1">
      <alignment horizontal="center"/>
    </xf>
    <xf numFmtId="0" fontId="23" fillId="2" borderId="1" xfId="0" applyFont="1" applyFill="1" applyBorder="1" applyAlignment="1">
      <alignment horizontal="center" vertical="top" wrapText="1"/>
    </xf>
    <xf numFmtId="2" fontId="23" fillId="2" borderId="1" xfId="0" applyNumberFormat="1" applyFont="1" applyFill="1" applyBorder="1" applyAlignment="1">
      <alignment horizontal="center" vertical="top" wrapText="1"/>
    </xf>
    <xf numFmtId="2" fontId="20" fillId="2" borderId="1" xfId="0" applyNumberFormat="1" applyFont="1" applyFill="1" applyBorder="1" applyAlignment="1">
      <alignment horizontal="center" vertical="top" wrapText="1"/>
    </xf>
  </cellXfs>
  <cellStyles count="2">
    <cellStyle name="Įprastas" xfId="0" builtinId="0"/>
    <cellStyle name="Įprastas 2" xfId="1" xr:uid="{5320CCA4-56BA-4515-96E6-31A241B769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J59"/>
  <sheetViews>
    <sheetView tabSelected="1" topLeftCell="A38" zoomScale="80" zoomScaleNormal="80" workbookViewId="0">
      <selection activeCell="T37" sqref="T37:T40"/>
    </sheetView>
  </sheetViews>
  <sheetFormatPr defaultColWidth="9.140625" defaultRowHeight="12.75" x14ac:dyDescent="0.2"/>
  <cols>
    <col min="1" max="1" width="1.85546875" style="1" customWidth="1"/>
    <col min="2" max="2" width="15.42578125" style="1" customWidth="1"/>
    <col min="3" max="3" width="17.5703125" style="1" customWidth="1"/>
    <col min="4" max="5" width="13.85546875" style="3" customWidth="1"/>
    <col min="6" max="6" width="13.5703125" style="3" customWidth="1"/>
    <col min="7" max="8" width="18.42578125" style="3" customWidth="1"/>
    <col min="9" max="9" width="21.7109375" style="3" customWidth="1"/>
    <col min="10" max="10" width="12.85546875" style="3" customWidth="1"/>
    <col min="11" max="13" width="10.5703125" style="3" customWidth="1"/>
    <col min="14" max="14" width="15.85546875" style="3" customWidth="1"/>
    <col min="15" max="15" width="13.42578125" style="3" customWidth="1"/>
    <col min="16" max="16" width="14" style="3" customWidth="1"/>
    <col min="17" max="17" width="10" style="3" customWidth="1"/>
    <col min="18" max="18" width="11.5703125" style="3" customWidth="1"/>
    <col min="19" max="19" width="11.42578125" style="48" customWidth="1"/>
    <col min="20" max="20" width="11.42578125" style="3" customWidth="1"/>
    <col min="21" max="21" width="11.140625" style="3" customWidth="1"/>
    <col min="22" max="22" width="10.42578125" style="3" customWidth="1"/>
    <col min="23" max="23" width="19.42578125" style="3" customWidth="1"/>
    <col min="24" max="24" width="9.140625" style="3"/>
    <col min="25" max="25" width="9.42578125" style="1" bestFit="1" customWidth="1"/>
    <col min="26" max="26" width="15.28515625" style="1" customWidth="1"/>
    <col min="27" max="16384" width="9.140625" style="1"/>
  </cols>
  <sheetData>
    <row r="1" spans="2:26" ht="39.75" customHeight="1" x14ac:dyDescent="0.2">
      <c r="I1" s="10"/>
      <c r="P1" s="3" t="s">
        <v>31</v>
      </c>
      <c r="U1" s="152"/>
      <c r="V1" s="152"/>
      <c r="W1" s="152"/>
    </row>
    <row r="3" spans="2:26" ht="15" customHeight="1" x14ac:dyDescent="0.2">
      <c r="B3" s="153" t="s">
        <v>22</v>
      </c>
      <c r="C3" s="153"/>
      <c r="D3" s="153"/>
      <c r="E3" s="153"/>
      <c r="F3" s="153"/>
      <c r="G3" s="153"/>
      <c r="H3" s="153"/>
      <c r="I3" s="153"/>
      <c r="J3" s="153"/>
      <c r="K3" s="153"/>
      <c r="L3" s="153"/>
      <c r="M3" s="153"/>
      <c r="N3" s="153"/>
      <c r="O3" s="153"/>
      <c r="P3" s="153"/>
      <c r="Q3" s="153"/>
      <c r="R3" s="153"/>
      <c r="S3" s="153"/>
      <c r="T3" s="153"/>
      <c r="U3" s="153"/>
      <c r="V3" s="153"/>
    </row>
    <row r="4" spans="2:26" ht="15" customHeight="1" x14ac:dyDescent="0.2">
      <c r="B4" s="153" t="s">
        <v>30</v>
      </c>
      <c r="C4" s="153"/>
      <c r="D4" s="153"/>
      <c r="E4" s="153"/>
      <c r="F4" s="153"/>
      <c r="G4" s="153"/>
      <c r="H4" s="153"/>
      <c r="I4" s="153"/>
      <c r="J4" s="153"/>
      <c r="K4" s="153"/>
      <c r="L4" s="153"/>
      <c r="M4" s="153"/>
      <c r="N4" s="153"/>
      <c r="O4" s="153"/>
      <c r="P4" s="153"/>
      <c r="Q4" s="153"/>
      <c r="R4" s="153"/>
      <c r="S4" s="153"/>
      <c r="T4" s="153"/>
      <c r="U4" s="153"/>
      <c r="V4" s="153"/>
    </row>
    <row r="5" spans="2:26" ht="15" customHeight="1" x14ac:dyDescent="0.25">
      <c r="B5" s="4"/>
      <c r="C5" s="4"/>
      <c r="D5" s="5"/>
      <c r="E5" s="5"/>
      <c r="F5" s="5"/>
      <c r="G5" s="5"/>
      <c r="H5" s="5"/>
      <c r="I5" s="5"/>
      <c r="J5" s="14" t="s">
        <v>47</v>
      </c>
      <c r="K5" s="13"/>
      <c r="L5" s="13"/>
      <c r="M5" s="13"/>
      <c r="N5" s="5"/>
      <c r="O5" s="5"/>
      <c r="P5" s="5"/>
      <c r="Q5" s="5"/>
      <c r="R5" s="5"/>
      <c r="S5" s="58"/>
      <c r="T5" s="5"/>
      <c r="U5" s="5"/>
      <c r="V5" s="5"/>
    </row>
    <row r="6" spans="2:26" ht="13.5" thickBot="1" x14ac:dyDescent="0.25"/>
    <row r="7" spans="2:26" ht="72.75" customHeight="1" x14ac:dyDescent="0.2">
      <c r="B7" s="168" t="s">
        <v>0</v>
      </c>
      <c r="C7" s="170" t="s">
        <v>1</v>
      </c>
      <c r="D7" s="172" t="s">
        <v>8</v>
      </c>
      <c r="E7" s="172" t="s">
        <v>9</v>
      </c>
      <c r="F7" s="172" t="s">
        <v>10</v>
      </c>
      <c r="G7" s="172" t="s">
        <v>2</v>
      </c>
      <c r="H7" s="172" t="s">
        <v>27</v>
      </c>
      <c r="I7" s="178" t="s">
        <v>3</v>
      </c>
      <c r="J7" s="179"/>
      <c r="K7" s="179"/>
      <c r="L7" s="180"/>
      <c r="M7" s="166" t="s">
        <v>14</v>
      </c>
      <c r="N7" s="172" t="s">
        <v>11</v>
      </c>
      <c r="O7" s="172" t="s">
        <v>15</v>
      </c>
      <c r="P7" s="172" t="s">
        <v>16</v>
      </c>
      <c r="Q7" s="174" t="s">
        <v>17</v>
      </c>
      <c r="R7" s="175"/>
      <c r="S7" s="176" t="s">
        <v>20</v>
      </c>
      <c r="T7" s="166" t="s">
        <v>21</v>
      </c>
      <c r="U7" s="172" t="s">
        <v>13</v>
      </c>
      <c r="V7" s="172" t="s">
        <v>12</v>
      </c>
      <c r="W7" s="164" t="s">
        <v>89</v>
      </c>
    </row>
    <row r="8" spans="2:26" ht="146.25" customHeight="1" x14ac:dyDescent="0.2">
      <c r="B8" s="169"/>
      <c r="C8" s="171"/>
      <c r="D8" s="173"/>
      <c r="E8" s="173"/>
      <c r="F8" s="173"/>
      <c r="G8" s="173"/>
      <c r="H8" s="173"/>
      <c r="I8" s="8" t="s">
        <v>4</v>
      </c>
      <c r="J8" s="8" t="s">
        <v>5</v>
      </c>
      <c r="K8" s="8" t="s">
        <v>6</v>
      </c>
      <c r="L8" s="11" t="s">
        <v>7</v>
      </c>
      <c r="M8" s="167"/>
      <c r="N8" s="173"/>
      <c r="O8" s="173"/>
      <c r="P8" s="173"/>
      <c r="Q8" s="8" t="s">
        <v>18</v>
      </c>
      <c r="R8" s="8" t="s">
        <v>19</v>
      </c>
      <c r="S8" s="177"/>
      <c r="T8" s="167"/>
      <c r="U8" s="173"/>
      <c r="V8" s="173"/>
      <c r="W8" s="165"/>
    </row>
    <row r="9" spans="2:26" x14ac:dyDescent="0.2">
      <c r="B9" s="9">
        <v>1</v>
      </c>
      <c r="C9" s="2">
        <v>2</v>
      </c>
      <c r="D9" s="6">
        <v>3</v>
      </c>
      <c r="E9" s="6">
        <v>4</v>
      </c>
      <c r="F9" s="6">
        <v>5</v>
      </c>
      <c r="G9" s="6">
        <v>6</v>
      </c>
      <c r="H9" s="6">
        <v>7</v>
      </c>
      <c r="I9" s="6">
        <v>8</v>
      </c>
      <c r="J9" s="6">
        <v>9</v>
      </c>
      <c r="K9" s="6">
        <v>10</v>
      </c>
      <c r="L9" s="6">
        <v>11</v>
      </c>
      <c r="M9" s="7">
        <v>12</v>
      </c>
      <c r="N9" s="6">
        <v>13</v>
      </c>
      <c r="O9" s="219">
        <v>14</v>
      </c>
      <c r="P9" s="6">
        <v>15</v>
      </c>
      <c r="Q9" s="6">
        <v>16</v>
      </c>
      <c r="R9" s="6">
        <v>17</v>
      </c>
      <c r="S9" s="59">
        <v>18</v>
      </c>
      <c r="T9" s="6">
        <v>19</v>
      </c>
      <c r="U9" s="6">
        <v>20</v>
      </c>
      <c r="V9" s="12">
        <v>21</v>
      </c>
      <c r="W9" s="12">
        <v>22</v>
      </c>
    </row>
    <row r="10" spans="2:26" ht="361.5" hidden="1" customHeight="1" x14ac:dyDescent="0.2">
      <c r="B10" s="26" t="s">
        <v>28</v>
      </c>
      <c r="C10" s="27" t="s">
        <v>29</v>
      </c>
      <c r="D10" s="17" t="s">
        <v>23</v>
      </c>
      <c r="E10" s="22" t="s">
        <v>24</v>
      </c>
      <c r="F10" s="20" t="s">
        <v>32</v>
      </c>
      <c r="G10" s="24" t="s">
        <v>25</v>
      </c>
      <c r="H10" s="24" t="s">
        <v>33</v>
      </c>
      <c r="I10" s="20" t="s">
        <v>34</v>
      </c>
      <c r="J10" s="20" t="s">
        <v>26</v>
      </c>
      <c r="K10" s="20" t="s">
        <v>35</v>
      </c>
      <c r="L10" s="20" t="s">
        <v>36</v>
      </c>
      <c r="M10" s="20" t="s">
        <v>37</v>
      </c>
      <c r="N10" s="20" t="s">
        <v>38</v>
      </c>
      <c r="O10" s="21" t="s">
        <v>123</v>
      </c>
      <c r="P10" s="20" t="s">
        <v>39</v>
      </c>
      <c r="Q10" s="20" t="s">
        <v>40</v>
      </c>
      <c r="R10" s="20" t="s">
        <v>41</v>
      </c>
      <c r="S10" s="60" t="s">
        <v>42</v>
      </c>
      <c r="T10" s="24" t="s">
        <v>43</v>
      </c>
      <c r="U10" s="20" t="s">
        <v>45</v>
      </c>
      <c r="V10" s="20" t="s">
        <v>44</v>
      </c>
      <c r="W10" s="21" t="s">
        <v>46</v>
      </c>
    </row>
    <row r="11" spans="2:26" ht="96" x14ac:dyDescent="0.2">
      <c r="B11" s="148" t="s">
        <v>100</v>
      </c>
      <c r="C11" s="163" t="s">
        <v>93</v>
      </c>
      <c r="D11" s="116" t="s">
        <v>23</v>
      </c>
      <c r="E11" s="145" t="s">
        <v>48</v>
      </c>
      <c r="F11" s="145" t="s">
        <v>49</v>
      </c>
      <c r="G11" s="161" t="s">
        <v>50</v>
      </c>
      <c r="H11" s="162" t="s">
        <v>51</v>
      </c>
      <c r="I11" s="30" t="s">
        <v>88</v>
      </c>
      <c r="J11" s="30" t="s">
        <v>66</v>
      </c>
      <c r="K11" s="29" t="s">
        <v>87</v>
      </c>
      <c r="L11" s="29">
        <v>40</v>
      </c>
      <c r="M11" s="160" t="s">
        <v>68</v>
      </c>
      <c r="N11" s="183" t="s">
        <v>91</v>
      </c>
      <c r="O11" s="220">
        <v>203489.59</v>
      </c>
      <c r="P11" s="145">
        <v>69333.69</v>
      </c>
      <c r="Q11" s="201">
        <f>+O11*0.85</f>
        <v>172966.15149999998</v>
      </c>
      <c r="R11" s="201">
        <f>+O11*0.15</f>
        <v>30523.438499999997</v>
      </c>
      <c r="S11" s="124">
        <f>+(O11*0.15)/0.85</f>
        <v>35909.927647058823</v>
      </c>
      <c r="T11" s="160" t="s">
        <v>67</v>
      </c>
      <c r="U11" s="197" t="s">
        <v>101</v>
      </c>
      <c r="V11" s="145" t="s">
        <v>108</v>
      </c>
      <c r="W11" s="185" t="s">
        <v>99</v>
      </c>
      <c r="Z11" s="57"/>
    </row>
    <row r="12" spans="2:26" ht="89.1" customHeight="1" x14ac:dyDescent="0.2">
      <c r="B12" s="148"/>
      <c r="C12" s="163"/>
      <c r="D12" s="116"/>
      <c r="E12" s="145"/>
      <c r="F12" s="145"/>
      <c r="G12" s="161"/>
      <c r="H12" s="162"/>
      <c r="I12" s="31" t="s">
        <v>61</v>
      </c>
      <c r="J12" s="30" t="s">
        <v>64</v>
      </c>
      <c r="K12" s="29" t="s">
        <v>74</v>
      </c>
      <c r="L12" s="40">
        <v>3</v>
      </c>
      <c r="M12" s="95"/>
      <c r="N12" s="183"/>
      <c r="O12" s="220"/>
      <c r="P12" s="145"/>
      <c r="Q12" s="201"/>
      <c r="R12" s="201"/>
      <c r="S12" s="124"/>
      <c r="T12" s="186"/>
      <c r="U12" s="197"/>
      <c r="V12" s="145"/>
      <c r="W12" s="185"/>
    </row>
    <row r="13" spans="2:26" ht="56.1" customHeight="1" x14ac:dyDescent="0.2">
      <c r="B13" s="148"/>
      <c r="C13" s="163"/>
      <c r="D13" s="116"/>
      <c r="E13" s="145"/>
      <c r="F13" s="145"/>
      <c r="G13" s="161"/>
      <c r="H13" s="162"/>
      <c r="I13" s="32" t="s">
        <v>63</v>
      </c>
      <c r="J13" s="30" t="s">
        <v>65</v>
      </c>
      <c r="K13" s="29" t="s">
        <v>74</v>
      </c>
      <c r="L13" s="29">
        <v>108</v>
      </c>
      <c r="M13" s="95"/>
      <c r="N13" s="183"/>
      <c r="O13" s="220"/>
      <c r="P13" s="145"/>
      <c r="Q13" s="201"/>
      <c r="R13" s="201"/>
      <c r="S13" s="124"/>
      <c r="T13" s="186"/>
      <c r="U13" s="197"/>
      <c r="V13" s="145"/>
      <c r="W13" s="185"/>
    </row>
    <row r="14" spans="2:26" ht="96" x14ac:dyDescent="0.2">
      <c r="B14" s="146" t="s">
        <v>52</v>
      </c>
      <c r="C14" s="115" t="s">
        <v>94</v>
      </c>
      <c r="D14" s="116" t="s">
        <v>23</v>
      </c>
      <c r="E14" s="145" t="s">
        <v>48</v>
      </c>
      <c r="F14" s="145" t="s">
        <v>49</v>
      </c>
      <c r="G14" s="161" t="s">
        <v>50</v>
      </c>
      <c r="H14" s="162" t="s">
        <v>55</v>
      </c>
      <c r="I14" s="30" t="s">
        <v>62</v>
      </c>
      <c r="J14" s="30" t="s">
        <v>66</v>
      </c>
      <c r="K14" s="29" t="s">
        <v>87</v>
      </c>
      <c r="L14" s="29">
        <v>40</v>
      </c>
      <c r="M14" s="160" t="s">
        <v>68</v>
      </c>
      <c r="N14" s="183" t="s">
        <v>90</v>
      </c>
      <c r="O14" s="221">
        <v>138215.38</v>
      </c>
      <c r="P14" s="124">
        <v>73185.56</v>
      </c>
      <c r="Q14" s="201">
        <f>+O14*0.85</f>
        <v>117483.073</v>
      </c>
      <c r="R14" s="201">
        <f>+O14*0.15</f>
        <v>20732.307000000001</v>
      </c>
      <c r="S14" s="124">
        <f>+(O14*0.15)/0.85</f>
        <v>24390.949411764708</v>
      </c>
      <c r="T14" s="160" t="s">
        <v>67</v>
      </c>
      <c r="U14" s="197" t="s">
        <v>101</v>
      </c>
      <c r="V14" s="145" t="s">
        <v>80</v>
      </c>
      <c r="W14" s="185" t="s">
        <v>99</v>
      </c>
      <c r="Z14" s="57"/>
    </row>
    <row r="15" spans="2:26" ht="84" x14ac:dyDescent="0.2">
      <c r="B15" s="146"/>
      <c r="C15" s="115"/>
      <c r="D15" s="116"/>
      <c r="E15" s="145"/>
      <c r="F15" s="145"/>
      <c r="G15" s="161"/>
      <c r="H15" s="162"/>
      <c r="I15" s="31" t="s">
        <v>61</v>
      </c>
      <c r="J15" s="30" t="s">
        <v>64</v>
      </c>
      <c r="K15" s="34" t="s">
        <v>74</v>
      </c>
      <c r="L15" s="37">
        <v>2</v>
      </c>
      <c r="M15" s="95"/>
      <c r="N15" s="183"/>
      <c r="O15" s="221"/>
      <c r="P15" s="124"/>
      <c r="Q15" s="201"/>
      <c r="R15" s="201"/>
      <c r="S15" s="124"/>
      <c r="T15" s="186"/>
      <c r="U15" s="197"/>
      <c r="V15" s="145"/>
      <c r="W15" s="185"/>
    </row>
    <row r="16" spans="2:26" ht="81.75" customHeight="1" x14ac:dyDescent="0.2">
      <c r="B16" s="146"/>
      <c r="C16" s="115"/>
      <c r="D16" s="116"/>
      <c r="E16" s="145"/>
      <c r="F16" s="145"/>
      <c r="G16" s="161"/>
      <c r="H16" s="162"/>
      <c r="I16" s="32" t="s">
        <v>63</v>
      </c>
      <c r="J16" s="30" t="s">
        <v>65</v>
      </c>
      <c r="K16" s="29" t="s">
        <v>74</v>
      </c>
      <c r="L16" s="29">
        <v>76</v>
      </c>
      <c r="M16" s="95"/>
      <c r="N16" s="183"/>
      <c r="O16" s="221"/>
      <c r="P16" s="124"/>
      <c r="Q16" s="201"/>
      <c r="R16" s="201"/>
      <c r="S16" s="124"/>
      <c r="T16" s="186"/>
      <c r="U16" s="197"/>
      <c r="V16" s="145"/>
      <c r="W16" s="185"/>
    </row>
    <row r="17" spans="1:114" ht="96" x14ac:dyDescent="0.2">
      <c r="B17" s="148" t="s">
        <v>105</v>
      </c>
      <c r="C17" s="115" t="s">
        <v>98</v>
      </c>
      <c r="D17" s="116" t="s">
        <v>23</v>
      </c>
      <c r="E17" s="145" t="s">
        <v>48</v>
      </c>
      <c r="F17" s="145" t="s">
        <v>49</v>
      </c>
      <c r="G17" s="161" t="s">
        <v>50</v>
      </c>
      <c r="H17" s="162" t="s">
        <v>56</v>
      </c>
      <c r="I17" s="30" t="s">
        <v>60</v>
      </c>
      <c r="J17" s="30" t="s">
        <v>66</v>
      </c>
      <c r="K17" s="22" t="s">
        <v>87</v>
      </c>
      <c r="L17" s="22">
        <v>0</v>
      </c>
      <c r="M17" s="160" t="s">
        <v>68</v>
      </c>
      <c r="N17" s="183" t="s">
        <v>90</v>
      </c>
      <c r="O17" s="123">
        <v>0</v>
      </c>
      <c r="P17" s="123">
        <v>0</v>
      </c>
      <c r="Q17" s="123">
        <v>0</v>
      </c>
      <c r="R17" s="123">
        <v>0</v>
      </c>
      <c r="S17" s="202">
        <v>0</v>
      </c>
      <c r="T17" s="160" t="s">
        <v>67</v>
      </c>
      <c r="U17" s="145" t="s">
        <v>81</v>
      </c>
      <c r="V17" s="145" t="s">
        <v>82</v>
      </c>
      <c r="W17" s="149" t="s">
        <v>120</v>
      </c>
    </row>
    <row r="18" spans="1:114" ht="84" x14ac:dyDescent="0.2">
      <c r="B18" s="146"/>
      <c r="C18" s="115"/>
      <c r="D18" s="116"/>
      <c r="E18" s="145"/>
      <c r="F18" s="145"/>
      <c r="G18" s="161"/>
      <c r="H18" s="162"/>
      <c r="I18" s="31" t="s">
        <v>61</v>
      </c>
      <c r="J18" s="30" t="s">
        <v>64</v>
      </c>
      <c r="K18" s="22" t="s">
        <v>74</v>
      </c>
      <c r="L18" s="22">
        <v>0</v>
      </c>
      <c r="M18" s="95"/>
      <c r="N18" s="183"/>
      <c r="O18" s="123"/>
      <c r="P18" s="123"/>
      <c r="Q18" s="123"/>
      <c r="R18" s="123"/>
      <c r="S18" s="202"/>
      <c r="T18" s="186"/>
      <c r="U18" s="145"/>
      <c r="V18" s="145"/>
      <c r="W18" s="150"/>
    </row>
    <row r="19" spans="1:114" ht="84.75" customHeight="1" x14ac:dyDescent="0.2">
      <c r="B19" s="146"/>
      <c r="C19" s="115"/>
      <c r="D19" s="116"/>
      <c r="E19" s="145"/>
      <c r="F19" s="145"/>
      <c r="G19" s="161"/>
      <c r="H19" s="162"/>
      <c r="I19" s="32" t="s">
        <v>63</v>
      </c>
      <c r="J19" s="30" t="s">
        <v>65</v>
      </c>
      <c r="K19" s="22" t="s">
        <v>74</v>
      </c>
      <c r="L19" s="22">
        <v>0</v>
      </c>
      <c r="M19" s="95"/>
      <c r="N19" s="183"/>
      <c r="O19" s="123"/>
      <c r="P19" s="123"/>
      <c r="Q19" s="123"/>
      <c r="R19" s="123"/>
      <c r="S19" s="202"/>
      <c r="T19" s="186"/>
      <c r="U19" s="145"/>
      <c r="V19" s="145"/>
      <c r="W19" s="151"/>
    </row>
    <row r="20" spans="1:114" ht="193.5" customHeight="1" x14ac:dyDescent="0.2">
      <c r="B20" s="28" t="s">
        <v>53</v>
      </c>
      <c r="C20" s="36" t="s">
        <v>95</v>
      </c>
      <c r="D20" s="17" t="s">
        <v>23</v>
      </c>
      <c r="E20" s="22" t="s">
        <v>48</v>
      </c>
      <c r="F20" s="22" t="s">
        <v>49</v>
      </c>
      <c r="G20" s="23" t="s">
        <v>50</v>
      </c>
      <c r="H20" s="19" t="s">
        <v>57</v>
      </c>
      <c r="I20" s="32" t="s">
        <v>63</v>
      </c>
      <c r="J20" s="15" t="s">
        <v>65</v>
      </c>
      <c r="K20" s="22" t="s">
        <v>74</v>
      </c>
      <c r="L20" s="22">
        <v>7</v>
      </c>
      <c r="M20" s="30" t="s">
        <v>68</v>
      </c>
      <c r="N20" s="18" t="s">
        <v>79</v>
      </c>
      <c r="O20" s="222">
        <v>74897.38</v>
      </c>
      <c r="P20" s="35">
        <f>Q20+R20</f>
        <v>74897.38</v>
      </c>
      <c r="Q20" s="35">
        <f>+O20*0.85</f>
        <v>63662.773000000001</v>
      </c>
      <c r="R20" s="35">
        <f>0.15*O20</f>
        <v>11234.607</v>
      </c>
      <c r="S20" s="35">
        <v>13217.2</v>
      </c>
      <c r="T20" s="19" t="s">
        <v>67</v>
      </c>
      <c r="U20" s="22" t="s">
        <v>81</v>
      </c>
      <c r="V20" s="22" t="s">
        <v>83</v>
      </c>
      <c r="W20" s="39" t="s">
        <v>99</v>
      </c>
      <c r="Z20" s="57"/>
    </row>
    <row r="21" spans="1:114" ht="77.25" customHeight="1" x14ac:dyDescent="0.2">
      <c r="B21" s="154" t="s">
        <v>84</v>
      </c>
      <c r="C21" s="121" t="s">
        <v>96</v>
      </c>
      <c r="D21" s="116" t="s">
        <v>23</v>
      </c>
      <c r="E21" s="145" t="s">
        <v>48</v>
      </c>
      <c r="F21" s="145" t="s">
        <v>49</v>
      </c>
      <c r="G21" s="161" t="s">
        <v>50</v>
      </c>
      <c r="H21" s="162" t="s">
        <v>51</v>
      </c>
      <c r="I21" s="30" t="s">
        <v>62</v>
      </c>
      <c r="J21" s="30" t="s">
        <v>66</v>
      </c>
      <c r="K21" s="29" t="s">
        <v>87</v>
      </c>
      <c r="L21" s="29">
        <v>40</v>
      </c>
      <c r="M21" s="157" t="s">
        <v>68</v>
      </c>
      <c r="N21" s="160" t="s">
        <v>79</v>
      </c>
      <c r="O21" s="198">
        <v>141252.25</v>
      </c>
      <c r="P21" s="198">
        <f>+O21/2</f>
        <v>70626.125</v>
      </c>
      <c r="Q21" s="187">
        <f>+O21*0.85</f>
        <v>120064.41249999999</v>
      </c>
      <c r="R21" s="187">
        <f>+O21*0.15</f>
        <v>21187.837499999998</v>
      </c>
      <c r="S21" s="125">
        <f>SUM(O21*0.15)/0.85</f>
        <v>24926.867647058822</v>
      </c>
      <c r="T21" s="191" t="s">
        <v>67</v>
      </c>
      <c r="U21" s="194" t="s">
        <v>102</v>
      </c>
      <c r="V21" s="194" t="s">
        <v>103</v>
      </c>
      <c r="W21" s="191" t="s">
        <v>99</v>
      </c>
      <c r="Z21" s="57"/>
    </row>
    <row r="22" spans="1:114" ht="77.25" customHeight="1" x14ac:dyDescent="0.2">
      <c r="B22" s="155"/>
      <c r="C22" s="121"/>
      <c r="D22" s="116"/>
      <c r="E22" s="145"/>
      <c r="F22" s="145"/>
      <c r="G22" s="161"/>
      <c r="H22" s="162"/>
      <c r="I22" s="30" t="s">
        <v>61</v>
      </c>
      <c r="J22" s="30" t="s">
        <v>64</v>
      </c>
      <c r="K22" s="29" t="s">
        <v>74</v>
      </c>
      <c r="L22" s="40">
        <v>2</v>
      </c>
      <c r="M22" s="158"/>
      <c r="N22" s="160"/>
      <c r="O22" s="199"/>
      <c r="P22" s="199"/>
      <c r="Q22" s="188"/>
      <c r="R22" s="188"/>
      <c r="S22" s="126"/>
      <c r="T22" s="192"/>
      <c r="U22" s="195"/>
      <c r="V22" s="195"/>
      <c r="W22" s="192"/>
    </row>
    <row r="23" spans="1:114" ht="66.599999999999994" customHeight="1" x14ac:dyDescent="0.2">
      <c r="B23" s="156"/>
      <c r="C23" s="121"/>
      <c r="D23" s="116"/>
      <c r="E23" s="145"/>
      <c r="F23" s="145"/>
      <c r="G23" s="161"/>
      <c r="H23" s="162"/>
      <c r="I23" s="47" t="s">
        <v>63</v>
      </c>
      <c r="J23" s="30" t="s">
        <v>65</v>
      </c>
      <c r="K23" s="29" t="s">
        <v>74</v>
      </c>
      <c r="L23" s="29">
        <v>72</v>
      </c>
      <c r="M23" s="159"/>
      <c r="N23" s="160"/>
      <c r="O23" s="200"/>
      <c r="P23" s="200"/>
      <c r="Q23" s="189"/>
      <c r="R23" s="189"/>
      <c r="S23" s="127"/>
      <c r="T23" s="193"/>
      <c r="U23" s="196"/>
      <c r="V23" s="196"/>
      <c r="W23" s="193"/>
    </row>
    <row r="24" spans="1:114" s="66" customFormat="1" ht="71.25" customHeight="1" x14ac:dyDescent="0.2">
      <c r="A24" s="64"/>
      <c r="B24" s="142" t="s">
        <v>85</v>
      </c>
      <c r="C24" s="109" t="s">
        <v>97</v>
      </c>
      <c r="D24" s="116" t="s">
        <v>23</v>
      </c>
      <c r="E24" s="147" t="s">
        <v>48</v>
      </c>
      <c r="F24" s="147" t="s">
        <v>49</v>
      </c>
      <c r="G24" s="184" t="s">
        <v>59</v>
      </c>
      <c r="H24" s="183" t="s">
        <v>58</v>
      </c>
      <c r="I24" s="30" t="s">
        <v>69</v>
      </c>
      <c r="J24" s="30" t="s">
        <v>70</v>
      </c>
      <c r="K24" s="29" t="s">
        <v>71</v>
      </c>
      <c r="L24" s="65">
        <v>1</v>
      </c>
      <c r="M24" s="160" t="s">
        <v>68</v>
      </c>
      <c r="N24" s="160" t="s">
        <v>54</v>
      </c>
      <c r="O24" s="203">
        <v>75970</v>
      </c>
      <c r="P24" s="203">
        <f>O24/1</f>
        <v>75970</v>
      </c>
      <c r="Q24" s="203">
        <f>+O24*0.85</f>
        <v>64574.5</v>
      </c>
      <c r="R24" s="203">
        <f>+O24*0.15</f>
        <v>11395.5</v>
      </c>
      <c r="S24" s="203">
        <v>13406.46</v>
      </c>
      <c r="T24" s="183" t="s">
        <v>86</v>
      </c>
      <c r="U24" s="145" t="s">
        <v>104</v>
      </c>
      <c r="V24" s="145" t="s">
        <v>103</v>
      </c>
      <c r="W24" s="183" t="s">
        <v>120</v>
      </c>
      <c r="X24" s="3"/>
      <c r="Y24" s="3"/>
      <c r="Z24" s="48"/>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row>
    <row r="25" spans="1:114" s="66" customFormat="1" ht="78.599999999999994" customHeight="1" x14ac:dyDescent="0.2">
      <c r="A25" s="64"/>
      <c r="B25" s="143"/>
      <c r="C25" s="109"/>
      <c r="D25" s="116"/>
      <c r="E25" s="147"/>
      <c r="F25" s="147"/>
      <c r="G25" s="184"/>
      <c r="H25" s="183"/>
      <c r="I25" s="30" t="s">
        <v>72</v>
      </c>
      <c r="J25" s="30" t="s">
        <v>73</v>
      </c>
      <c r="K25" s="33" t="s">
        <v>74</v>
      </c>
      <c r="L25" s="65">
        <v>1</v>
      </c>
      <c r="M25" s="160"/>
      <c r="N25" s="160"/>
      <c r="O25" s="203"/>
      <c r="P25" s="203"/>
      <c r="Q25" s="203"/>
      <c r="R25" s="204"/>
      <c r="S25" s="203"/>
      <c r="T25" s="183"/>
      <c r="U25" s="145"/>
      <c r="V25" s="145"/>
      <c r="W25" s="18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row>
    <row r="26" spans="1:114" s="66" customFormat="1" ht="60" x14ac:dyDescent="0.2">
      <c r="A26" s="64"/>
      <c r="B26" s="143"/>
      <c r="C26" s="109"/>
      <c r="D26" s="116"/>
      <c r="E26" s="147"/>
      <c r="F26" s="147"/>
      <c r="G26" s="184"/>
      <c r="H26" s="183"/>
      <c r="I26" s="67" t="s">
        <v>92</v>
      </c>
      <c r="J26" s="30" t="s">
        <v>75</v>
      </c>
      <c r="K26" s="33" t="s">
        <v>76</v>
      </c>
      <c r="L26" s="65">
        <v>1</v>
      </c>
      <c r="M26" s="160"/>
      <c r="N26" s="160"/>
      <c r="O26" s="203"/>
      <c r="P26" s="203"/>
      <c r="Q26" s="203"/>
      <c r="R26" s="204"/>
      <c r="S26" s="203"/>
      <c r="T26" s="183"/>
      <c r="U26" s="145"/>
      <c r="V26" s="145"/>
      <c r="W26" s="18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row>
    <row r="27" spans="1:114" s="68" customFormat="1" ht="36" x14ac:dyDescent="0.2">
      <c r="A27" s="25"/>
      <c r="B27" s="144"/>
      <c r="C27" s="109"/>
      <c r="D27" s="116"/>
      <c r="E27" s="147"/>
      <c r="F27" s="147"/>
      <c r="G27" s="184"/>
      <c r="H27" s="183"/>
      <c r="I27" s="30" t="s">
        <v>77</v>
      </c>
      <c r="J27" s="30" t="s">
        <v>78</v>
      </c>
      <c r="K27" s="33" t="s">
        <v>76</v>
      </c>
      <c r="L27" s="65">
        <v>1</v>
      </c>
      <c r="M27" s="186"/>
      <c r="N27" s="186"/>
      <c r="O27" s="203"/>
      <c r="P27" s="203"/>
      <c r="Q27" s="203"/>
      <c r="R27" s="204"/>
      <c r="S27" s="203"/>
      <c r="T27" s="183"/>
      <c r="U27" s="145"/>
      <c r="V27" s="145"/>
      <c r="W27" s="183"/>
      <c r="X27" s="16"/>
      <c r="Y27" s="3"/>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row>
    <row r="28" spans="1:114" ht="114" customHeight="1" x14ac:dyDescent="0.2">
      <c r="B28" s="181" t="s">
        <v>109</v>
      </c>
      <c r="C28" s="115" t="s">
        <v>94</v>
      </c>
      <c r="D28" s="116" t="s">
        <v>23</v>
      </c>
      <c r="E28" s="145" t="s">
        <v>48</v>
      </c>
      <c r="F28" s="145" t="s">
        <v>49</v>
      </c>
      <c r="G28" s="161" t="s">
        <v>50</v>
      </c>
      <c r="H28" s="162" t="s">
        <v>55</v>
      </c>
      <c r="I28" s="30" t="s">
        <v>62</v>
      </c>
      <c r="J28" s="30" t="s">
        <v>66</v>
      </c>
      <c r="K28" s="29" t="s">
        <v>87</v>
      </c>
      <c r="L28" s="29">
        <v>40</v>
      </c>
      <c r="M28" s="160" t="s">
        <v>68</v>
      </c>
      <c r="N28" s="183" t="s">
        <v>90</v>
      </c>
      <c r="O28" s="161">
        <v>0</v>
      </c>
      <c r="P28" s="190">
        <v>0</v>
      </c>
      <c r="Q28" s="190">
        <f>O28*0.85</f>
        <v>0</v>
      </c>
      <c r="R28" s="190">
        <f>+O28*0.15</f>
        <v>0</v>
      </c>
      <c r="S28" s="125">
        <f>SUM(O28*0.15)/0.85</f>
        <v>0</v>
      </c>
      <c r="T28" s="160" t="s">
        <v>67</v>
      </c>
      <c r="U28" s="197" t="s">
        <v>81</v>
      </c>
      <c r="V28" s="145" t="s">
        <v>82</v>
      </c>
      <c r="W28" s="185" t="s">
        <v>120</v>
      </c>
    </row>
    <row r="29" spans="1:114" ht="78.95" customHeight="1" x14ac:dyDescent="0.2">
      <c r="B29" s="182"/>
      <c r="C29" s="115"/>
      <c r="D29" s="116"/>
      <c r="E29" s="145"/>
      <c r="F29" s="145"/>
      <c r="G29" s="161"/>
      <c r="H29" s="162"/>
      <c r="I29" s="31" t="s">
        <v>61</v>
      </c>
      <c r="J29" s="30" t="s">
        <v>64</v>
      </c>
      <c r="K29" s="34" t="s">
        <v>74</v>
      </c>
      <c r="L29" s="37">
        <v>2</v>
      </c>
      <c r="M29" s="95"/>
      <c r="N29" s="183"/>
      <c r="O29" s="161"/>
      <c r="P29" s="190"/>
      <c r="Q29" s="190"/>
      <c r="R29" s="190"/>
      <c r="S29" s="126"/>
      <c r="T29" s="186"/>
      <c r="U29" s="197"/>
      <c r="V29" s="145"/>
      <c r="W29" s="185"/>
    </row>
    <row r="30" spans="1:114" ht="81.75" customHeight="1" x14ac:dyDescent="0.2">
      <c r="B30" s="182"/>
      <c r="C30" s="115"/>
      <c r="D30" s="116"/>
      <c r="E30" s="145"/>
      <c r="F30" s="145"/>
      <c r="G30" s="161"/>
      <c r="H30" s="162"/>
      <c r="I30" s="32" t="s">
        <v>63</v>
      </c>
      <c r="J30" s="30" t="s">
        <v>65</v>
      </c>
      <c r="K30" s="29" t="s">
        <v>74</v>
      </c>
      <c r="L30" s="29">
        <v>76</v>
      </c>
      <c r="M30" s="95"/>
      <c r="N30" s="183"/>
      <c r="O30" s="161"/>
      <c r="P30" s="190"/>
      <c r="Q30" s="190"/>
      <c r="R30" s="190"/>
      <c r="S30" s="127"/>
      <c r="T30" s="186"/>
      <c r="U30" s="197"/>
      <c r="V30" s="145"/>
      <c r="W30" s="185"/>
    </row>
    <row r="31" spans="1:114" s="3" customFormat="1" ht="96" x14ac:dyDescent="0.2">
      <c r="B31" s="136" t="s">
        <v>118</v>
      </c>
      <c r="C31" s="138" t="s">
        <v>98</v>
      </c>
      <c r="D31" s="139" t="s">
        <v>23</v>
      </c>
      <c r="E31" s="140" t="s">
        <v>48</v>
      </c>
      <c r="F31" s="140" t="s">
        <v>49</v>
      </c>
      <c r="G31" s="141" t="s">
        <v>50</v>
      </c>
      <c r="H31" s="141" t="s">
        <v>56</v>
      </c>
      <c r="I31" s="62" t="s">
        <v>60</v>
      </c>
      <c r="J31" s="62" t="s">
        <v>66</v>
      </c>
      <c r="K31" s="61" t="s">
        <v>87</v>
      </c>
      <c r="L31" s="61">
        <v>40</v>
      </c>
      <c r="M31" s="128" t="s">
        <v>68</v>
      </c>
      <c r="N31" s="140" t="s">
        <v>90</v>
      </c>
      <c r="O31" s="123">
        <v>0</v>
      </c>
      <c r="P31" s="123">
        <v>0</v>
      </c>
      <c r="Q31" s="124">
        <f>O31*0.85</f>
        <v>0</v>
      </c>
      <c r="R31" s="124">
        <f>+O31*0.15</f>
        <v>0</v>
      </c>
      <c r="S31" s="125">
        <f>SUM(O31*0.15)/0.85</f>
        <v>0</v>
      </c>
      <c r="T31" s="128" t="s">
        <v>67</v>
      </c>
      <c r="U31" s="130" t="s">
        <v>103</v>
      </c>
      <c r="V31" s="130" t="s">
        <v>106</v>
      </c>
      <c r="W31" s="133" t="s">
        <v>120</v>
      </c>
    </row>
    <row r="32" spans="1:114" s="3" customFormat="1" ht="84" x14ac:dyDescent="0.2">
      <c r="B32" s="137"/>
      <c r="C32" s="138"/>
      <c r="D32" s="139"/>
      <c r="E32" s="140"/>
      <c r="F32" s="140"/>
      <c r="G32" s="141"/>
      <c r="H32" s="141"/>
      <c r="I32" s="62" t="s">
        <v>61</v>
      </c>
      <c r="J32" s="62" t="s">
        <v>64</v>
      </c>
      <c r="K32" s="61" t="s">
        <v>74</v>
      </c>
      <c r="L32" s="61">
        <v>1</v>
      </c>
      <c r="M32" s="129"/>
      <c r="N32" s="140"/>
      <c r="O32" s="123"/>
      <c r="P32" s="123"/>
      <c r="Q32" s="124"/>
      <c r="R32" s="124"/>
      <c r="S32" s="126"/>
      <c r="T32" s="129"/>
      <c r="U32" s="131"/>
      <c r="V32" s="131"/>
      <c r="W32" s="134"/>
    </row>
    <row r="33" spans="2:26" s="3" customFormat="1" ht="67.5" customHeight="1" x14ac:dyDescent="0.2">
      <c r="B33" s="137"/>
      <c r="C33" s="138"/>
      <c r="D33" s="139"/>
      <c r="E33" s="140"/>
      <c r="F33" s="140"/>
      <c r="G33" s="141"/>
      <c r="H33" s="141"/>
      <c r="I33" s="63" t="s">
        <v>63</v>
      </c>
      <c r="J33" s="62" t="s">
        <v>65</v>
      </c>
      <c r="K33" s="61" t="s">
        <v>74</v>
      </c>
      <c r="L33" s="61">
        <v>30</v>
      </c>
      <c r="M33" s="129"/>
      <c r="N33" s="140"/>
      <c r="O33" s="123"/>
      <c r="P33" s="123"/>
      <c r="Q33" s="124"/>
      <c r="R33" s="124"/>
      <c r="S33" s="127"/>
      <c r="T33" s="129"/>
      <c r="U33" s="132"/>
      <c r="V33" s="132"/>
      <c r="W33" s="135"/>
    </row>
    <row r="34" spans="2:26" ht="103.5" customHeight="1" x14ac:dyDescent="0.2">
      <c r="B34" s="112" t="s">
        <v>107</v>
      </c>
      <c r="C34" s="115" t="s">
        <v>110</v>
      </c>
      <c r="D34" s="116" t="s">
        <v>23</v>
      </c>
      <c r="E34" s="117" t="s">
        <v>48</v>
      </c>
      <c r="F34" s="118" t="s">
        <v>49</v>
      </c>
      <c r="G34" s="116" t="s">
        <v>50</v>
      </c>
      <c r="H34" s="121" t="s">
        <v>55</v>
      </c>
      <c r="I34" s="44" t="s">
        <v>62</v>
      </c>
      <c r="J34" s="44" t="s">
        <v>66</v>
      </c>
      <c r="K34" s="43" t="s">
        <v>87</v>
      </c>
      <c r="L34" s="43">
        <v>40</v>
      </c>
      <c r="M34" s="109" t="s">
        <v>68</v>
      </c>
      <c r="N34" s="109" t="s">
        <v>90</v>
      </c>
      <c r="O34" s="116">
        <v>77248.17</v>
      </c>
      <c r="P34" s="105">
        <v>77262.649999999994</v>
      </c>
      <c r="Q34" s="105">
        <f>+O34*0.85</f>
        <v>65660.944499999998</v>
      </c>
      <c r="R34" s="105">
        <f>+O34*0.15</f>
        <v>11587.225499999999</v>
      </c>
      <c r="S34" s="106">
        <f>SUM(O34*0.15)/0.85</f>
        <v>13632.029999999999</v>
      </c>
      <c r="T34" s="109" t="s">
        <v>67</v>
      </c>
      <c r="U34" s="69" t="s">
        <v>103</v>
      </c>
      <c r="V34" s="69" t="s">
        <v>106</v>
      </c>
      <c r="W34" s="111" t="s">
        <v>119</v>
      </c>
      <c r="Z34" s="57"/>
    </row>
    <row r="35" spans="2:26" ht="96" customHeight="1" x14ac:dyDescent="0.2">
      <c r="B35" s="113"/>
      <c r="C35" s="115"/>
      <c r="D35" s="116"/>
      <c r="E35" s="117"/>
      <c r="F35" s="119"/>
      <c r="G35" s="116"/>
      <c r="H35" s="121"/>
      <c r="I35" s="41" t="s">
        <v>61</v>
      </c>
      <c r="J35" s="44" t="s">
        <v>64</v>
      </c>
      <c r="K35" s="45" t="s">
        <v>74</v>
      </c>
      <c r="L35" s="46">
        <v>2</v>
      </c>
      <c r="M35" s="122"/>
      <c r="N35" s="109"/>
      <c r="O35" s="116"/>
      <c r="P35" s="105"/>
      <c r="Q35" s="105"/>
      <c r="R35" s="105"/>
      <c r="S35" s="107"/>
      <c r="T35" s="110"/>
      <c r="U35" s="70"/>
      <c r="V35" s="70"/>
      <c r="W35" s="111"/>
    </row>
    <row r="36" spans="2:26" ht="101.25" customHeight="1" x14ac:dyDescent="0.2">
      <c r="B36" s="114"/>
      <c r="C36" s="115"/>
      <c r="D36" s="116"/>
      <c r="E36" s="117"/>
      <c r="F36" s="120"/>
      <c r="G36" s="116"/>
      <c r="H36" s="121"/>
      <c r="I36" s="42" t="s">
        <v>63</v>
      </c>
      <c r="J36" s="44" t="s">
        <v>65</v>
      </c>
      <c r="K36" s="43" t="s">
        <v>74</v>
      </c>
      <c r="L36" s="43">
        <v>76</v>
      </c>
      <c r="M36" s="122"/>
      <c r="N36" s="109"/>
      <c r="O36" s="116"/>
      <c r="P36" s="105"/>
      <c r="Q36" s="105"/>
      <c r="R36" s="105"/>
      <c r="S36" s="108"/>
      <c r="T36" s="110"/>
      <c r="U36" s="71"/>
      <c r="V36" s="71"/>
      <c r="W36" s="111"/>
    </row>
    <row r="37" spans="2:26" ht="52.5" customHeight="1" x14ac:dyDescent="0.2">
      <c r="B37" s="91" t="s">
        <v>111</v>
      </c>
      <c r="C37" s="91" t="s">
        <v>114</v>
      </c>
      <c r="D37" s="99" t="s">
        <v>23</v>
      </c>
      <c r="E37" s="102" t="s">
        <v>48</v>
      </c>
      <c r="F37" s="102" t="s">
        <v>49</v>
      </c>
      <c r="G37" s="99" t="s">
        <v>59</v>
      </c>
      <c r="H37" s="99" t="s">
        <v>58</v>
      </c>
      <c r="I37" s="31" t="s">
        <v>69</v>
      </c>
      <c r="J37" s="31" t="s">
        <v>70</v>
      </c>
      <c r="K37" s="37" t="s">
        <v>71</v>
      </c>
      <c r="L37" s="49">
        <v>2</v>
      </c>
      <c r="M37" s="94" t="s">
        <v>68</v>
      </c>
      <c r="N37" s="94" t="s">
        <v>54</v>
      </c>
      <c r="O37" s="96">
        <f>Q37+R37</f>
        <v>151940</v>
      </c>
      <c r="P37" s="96">
        <f>O37/2</f>
        <v>75970</v>
      </c>
      <c r="Q37" s="96">
        <v>129149</v>
      </c>
      <c r="R37" s="96">
        <v>22791</v>
      </c>
      <c r="S37" s="96">
        <v>26812.94</v>
      </c>
      <c r="T37" s="98" t="s">
        <v>86</v>
      </c>
      <c r="U37" s="91" t="s">
        <v>112</v>
      </c>
      <c r="V37" s="91" t="s">
        <v>113</v>
      </c>
      <c r="W37" s="91" t="s">
        <v>99</v>
      </c>
      <c r="X37" s="1"/>
      <c r="Z37" s="57"/>
    </row>
    <row r="38" spans="2:26" ht="94.5" customHeight="1" x14ac:dyDescent="0.2">
      <c r="B38" s="92"/>
      <c r="C38" s="92"/>
      <c r="D38" s="100"/>
      <c r="E38" s="103"/>
      <c r="F38" s="103"/>
      <c r="G38" s="100"/>
      <c r="H38" s="100"/>
      <c r="I38" s="31" t="s">
        <v>72</v>
      </c>
      <c r="J38" s="31" t="s">
        <v>73</v>
      </c>
      <c r="K38" s="34" t="s">
        <v>74</v>
      </c>
      <c r="L38" s="50">
        <v>2</v>
      </c>
      <c r="M38" s="94"/>
      <c r="N38" s="94"/>
      <c r="O38" s="96"/>
      <c r="P38" s="96"/>
      <c r="Q38" s="96"/>
      <c r="R38" s="97"/>
      <c r="S38" s="96"/>
      <c r="T38" s="98"/>
      <c r="U38" s="92"/>
      <c r="V38" s="92"/>
      <c r="W38" s="92"/>
      <c r="X38" s="1"/>
    </row>
    <row r="39" spans="2:26" ht="120" customHeight="1" x14ac:dyDescent="0.2">
      <c r="B39" s="92"/>
      <c r="C39" s="92"/>
      <c r="D39" s="100"/>
      <c r="E39" s="103"/>
      <c r="F39" s="103"/>
      <c r="G39" s="100"/>
      <c r="H39" s="100"/>
      <c r="I39" s="38" t="s">
        <v>92</v>
      </c>
      <c r="J39" s="31" t="s">
        <v>75</v>
      </c>
      <c r="K39" s="34" t="s">
        <v>76</v>
      </c>
      <c r="L39" s="49">
        <v>2</v>
      </c>
      <c r="M39" s="94"/>
      <c r="N39" s="94"/>
      <c r="O39" s="96"/>
      <c r="P39" s="96"/>
      <c r="Q39" s="96"/>
      <c r="R39" s="97"/>
      <c r="S39" s="96"/>
      <c r="T39" s="98"/>
      <c r="U39" s="92"/>
      <c r="V39" s="92"/>
      <c r="W39" s="92"/>
      <c r="X39" s="1"/>
    </row>
    <row r="40" spans="2:26" ht="48.75" customHeight="1" x14ac:dyDescent="0.2">
      <c r="B40" s="93"/>
      <c r="C40" s="93"/>
      <c r="D40" s="101"/>
      <c r="E40" s="104"/>
      <c r="F40" s="104"/>
      <c r="G40" s="101"/>
      <c r="H40" s="101"/>
      <c r="I40" s="31" t="s">
        <v>77</v>
      </c>
      <c r="J40" s="31" t="s">
        <v>78</v>
      </c>
      <c r="K40" s="34" t="s">
        <v>76</v>
      </c>
      <c r="L40" s="50">
        <v>2</v>
      </c>
      <c r="M40" s="95"/>
      <c r="N40" s="95"/>
      <c r="O40" s="96"/>
      <c r="P40" s="96"/>
      <c r="Q40" s="96"/>
      <c r="R40" s="97"/>
      <c r="S40" s="96"/>
      <c r="T40" s="98"/>
      <c r="U40" s="93"/>
      <c r="V40" s="93"/>
      <c r="W40" s="93"/>
      <c r="X40" s="1"/>
      <c r="Z40" s="57"/>
    </row>
    <row r="41" spans="2:26" ht="48.75" customHeight="1" x14ac:dyDescent="0.2">
      <c r="B41" s="79" t="s">
        <v>115</v>
      </c>
      <c r="C41" s="75" t="s">
        <v>110</v>
      </c>
      <c r="D41" s="82" t="s">
        <v>23</v>
      </c>
      <c r="E41" s="83" t="s">
        <v>48</v>
      </c>
      <c r="F41" s="84" t="s">
        <v>49</v>
      </c>
      <c r="G41" s="82" t="s">
        <v>50</v>
      </c>
      <c r="H41" s="87" t="s">
        <v>55</v>
      </c>
      <c r="I41" s="53" t="s">
        <v>62</v>
      </c>
      <c r="J41" s="53" t="s">
        <v>66</v>
      </c>
      <c r="K41" s="54" t="s">
        <v>87</v>
      </c>
      <c r="L41" s="54">
        <v>40</v>
      </c>
      <c r="M41" s="75" t="s">
        <v>68</v>
      </c>
      <c r="N41" s="75" t="s">
        <v>90</v>
      </c>
      <c r="O41" s="205">
        <f>+Q41+R41</f>
        <v>79205.320000000007</v>
      </c>
      <c r="P41" s="205">
        <v>79205.33</v>
      </c>
      <c r="Q41" s="205">
        <v>67324.52</v>
      </c>
      <c r="R41" s="206">
        <v>11880.8</v>
      </c>
      <c r="S41" s="207">
        <f>SUM(O41*0.15)/0.85</f>
        <v>13977.409411764707</v>
      </c>
      <c r="T41" s="77" t="s">
        <v>67</v>
      </c>
      <c r="U41" s="72" t="s">
        <v>116</v>
      </c>
      <c r="V41" s="72" t="s">
        <v>122</v>
      </c>
      <c r="W41" s="72" t="s">
        <v>99</v>
      </c>
      <c r="Z41" s="57"/>
    </row>
    <row r="42" spans="2:26" ht="48.75" customHeight="1" x14ac:dyDescent="0.2">
      <c r="B42" s="80"/>
      <c r="C42" s="75"/>
      <c r="D42" s="82"/>
      <c r="E42" s="83"/>
      <c r="F42" s="85"/>
      <c r="G42" s="82"/>
      <c r="H42" s="87"/>
      <c r="I42" s="53" t="s">
        <v>61</v>
      </c>
      <c r="J42" s="53" t="s">
        <v>64</v>
      </c>
      <c r="K42" s="56" t="s">
        <v>74</v>
      </c>
      <c r="L42" s="54">
        <v>1</v>
      </c>
      <c r="M42" s="76"/>
      <c r="N42" s="75"/>
      <c r="O42" s="208"/>
      <c r="P42" s="208"/>
      <c r="Q42" s="208"/>
      <c r="R42" s="209"/>
      <c r="S42" s="210"/>
      <c r="T42" s="78"/>
      <c r="U42" s="73"/>
      <c r="V42" s="73"/>
      <c r="W42" s="73"/>
    </row>
    <row r="43" spans="2:26" ht="115.5" customHeight="1" x14ac:dyDescent="0.2">
      <c r="B43" s="81"/>
      <c r="C43" s="75"/>
      <c r="D43" s="82"/>
      <c r="E43" s="83"/>
      <c r="F43" s="86"/>
      <c r="G43" s="82"/>
      <c r="H43" s="87"/>
      <c r="I43" s="55" t="s">
        <v>63</v>
      </c>
      <c r="J43" s="53" t="s">
        <v>65</v>
      </c>
      <c r="K43" s="54" t="s">
        <v>74</v>
      </c>
      <c r="L43" s="54">
        <v>38</v>
      </c>
      <c r="M43" s="76"/>
      <c r="N43" s="75"/>
      <c r="O43" s="211"/>
      <c r="P43" s="211"/>
      <c r="Q43" s="211"/>
      <c r="R43" s="212"/>
      <c r="S43" s="213"/>
      <c r="T43" s="78"/>
      <c r="U43" s="74"/>
      <c r="V43" s="74"/>
      <c r="W43" s="74"/>
    </row>
    <row r="44" spans="2:26" ht="48.75" customHeight="1" x14ac:dyDescent="0.2">
      <c r="B44" s="88" t="s">
        <v>117</v>
      </c>
      <c r="C44" s="89" t="s">
        <v>121</v>
      </c>
      <c r="D44" s="90" t="s">
        <v>23</v>
      </c>
      <c r="E44" s="89" t="s">
        <v>48</v>
      </c>
      <c r="F44" s="89" t="s">
        <v>49</v>
      </c>
      <c r="G44" s="90" t="s">
        <v>50</v>
      </c>
      <c r="H44" s="90" t="s">
        <v>56</v>
      </c>
      <c r="I44" s="51" t="s">
        <v>60</v>
      </c>
      <c r="J44" s="51" t="s">
        <v>66</v>
      </c>
      <c r="K44" s="51" t="s">
        <v>87</v>
      </c>
      <c r="L44" s="54">
        <v>40</v>
      </c>
      <c r="M44" s="75" t="s">
        <v>68</v>
      </c>
      <c r="N44" s="75" t="s">
        <v>90</v>
      </c>
      <c r="O44" s="214">
        <v>57780.67</v>
      </c>
      <c r="P44" s="214">
        <v>57780.67</v>
      </c>
      <c r="Q44" s="215">
        <f>+O44*0.85</f>
        <v>49113.569499999998</v>
      </c>
      <c r="R44" s="215">
        <f>+O44*0.15</f>
        <v>8667.1004999999986</v>
      </c>
      <c r="S44" s="207">
        <f>SUM(O44*0.15)/0.85</f>
        <v>10196.58882352941</v>
      </c>
      <c r="T44" s="77" t="s">
        <v>67</v>
      </c>
      <c r="U44" s="72" t="s">
        <v>116</v>
      </c>
      <c r="V44" s="72" t="s">
        <v>122</v>
      </c>
      <c r="W44" s="72" t="s">
        <v>99</v>
      </c>
      <c r="Z44" s="57"/>
    </row>
    <row r="45" spans="2:26" ht="48.75" customHeight="1" x14ac:dyDescent="0.2">
      <c r="B45" s="88"/>
      <c r="C45" s="89"/>
      <c r="D45" s="90"/>
      <c r="E45" s="89"/>
      <c r="F45" s="89"/>
      <c r="G45" s="90"/>
      <c r="H45" s="90"/>
      <c r="I45" s="51" t="s">
        <v>61</v>
      </c>
      <c r="J45" s="51" t="s">
        <v>64</v>
      </c>
      <c r="K45" s="51" t="s">
        <v>74</v>
      </c>
      <c r="L45" s="54">
        <v>1</v>
      </c>
      <c r="M45" s="76"/>
      <c r="N45" s="75"/>
      <c r="O45" s="214"/>
      <c r="P45" s="214"/>
      <c r="Q45" s="215"/>
      <c r="R45" s="215"/>
      <c r="S45" s="210"/>
      <c r="T45" s="78"/>
      <c r="U45" s="73"/>
      <c r="V45" s="73"/>
      <c r="W45" s="73"/>
    </row>
    <row r="46" spans="2:26" ht="97.5" customHeight="1" x14ac:dyDescent="0.2">
      <c r="B46" s="88"/>
      <c r="C46" s="89"/>
      <c r="D46" s="90"/>
      <c r="E46" s="89"/>
      <c r="F46" s="89"/>
      <c r="G46" s="90"/>
      <c r="H46" s="90"/>
      <c r="I46" s="52" t="s">
        <v>63</v>
      </c>
      <c r="J46" s="51" t="s">
        <v>65</v>
      </c>
      <c r="K46" s="51" t="s">
        <v>74</v>
      </c>
      <c r="L46" s="54">
        <v>30</v>
      </c>
      <c r="M46" s="76"/>
      <c r="N46" s="75"/>
      <c r="O46" s="214"/>
      <c r="P46" s="214"/>
      <c r="Q46" s="215"/>
      <c r="R46" s="215"/>
      <c r="S46" s="213"/>
      <c r="T46" s="78"/>
      <c r="U46" s="74"/>
      <c r="V46" s="74"/>
      <c r="W46" s="74"/>
    </row>
    <row r="47" spans="2:26" x14ac:dyDescent="0.2">
      <c r="O47" s="48"/>
      <c r="P47" s="48"/>
      <c r="Q47" s="48"/>
      <c r="R47" s="48"/>
    </row>
    <row r="51" spans="3:17" x14ac:dyDescent="0.2">
      <c r="Q51" s="48"/>
    </row>
    <row r="52" spans="3:17" x14ac:dyDescent="0.2">
      <c r="C52" s="216"/>
      <c r="D52" s="217"/>
      <c r="E52" s="217"/>
    </row>
    <row r="53" spans="3:17" x14ac:dyDescent="0.2">
      <c r="C53" s="216"/>
      <c r="D53" s="218"/>
      <c r="E53" s="217"/>
    </row>
    <row r="54" spans="3:17" x14ac:dyDescent="0.2">
      <c r="C54" s="216"/>
      <c r="D54" s="218"/>
      <c r="E54" s="217"/>
    </row>
    <row r="55" spans="3:17" x14ac:dyDescent="0.2">
      <c r="C55" s="216"/>
      <c r="D55" s="217"/>
      <c r="E55" s="217"/>
    </row>
    <row r="56" spans="3:17" x14ac:dyDescent="0.2">
      <c r="C56" s="216"/>
      <c r="D56" s="218"/>
      <c r="E56" s="217"/>
    </row>
    <row r="57" spans="3:17" x14ac:dyDescent="0.2">
      <c r="C57" s="216"/>
      <c r="D57" s="218"/>
      <c r="E57" s="217"/>
    </row>
    <row r="58" spans="3:17" x14ac:dyDescent="0.2">
      <c r="C58" s="216"/>
      <c r="D58" s="218"/>
      <c r="E58" s="217"/>
    </row>
    <row r="59" spans="3:17" x14ac:dyDescent="0.2">
      <c r="C59" s="216"/>
      <c r="D59" s="217"/>
      <c r="E59" s="217"/>
    </row>
  </sheetData>
  <mergeCells count="217">
    <mergeCell ref="W11:W13"/>
    <mergeCell ref="C17:C19"/>
    <mergeCell ref="D17:D19"/>
    <mergeCell ref="U11:U13"/>
    <mergeCell ref="V11:V13"/>
    <mergeCell ref="T11:T13"/>
    <mergeCell ref="U14:U16"/>
    <mergeCell ref="V14:V16"/>
    <mergeCell ref="W14:W16"/>
    <mergeCell ref="Q17:Q19"/>
    <mergeCell ref="T14:T16"/>
    <mergeCell ref="S14:S16"/>
    <mergeCell ref="R14:R16"/>
    <mergeCell ref="Q14:Q16"/>
    <mergeCell ref="S11:S13"/>
    <mergeCell ref="R11:R13"/>
    <mergeCell ref="Q11:Q13"/>
    <mergeCell ref="E11:E13"/>
    <mergeCell ref="P14:P16"/>
    <mergeCell ref="R17:R19"/>
    <mergeCell ref="S17:S19"/>
    <mergeCell ref="U17:U19"/>
    <mergeCell ref="V17:V19"/>
    <mergeCell ref="T17:T19"/>
    <mergeCell ref="F11:F13"/>
    <mergeCell ref="F24:F27"/>
    <mergeCell ref="M17:M19"/>
    <mergeCell ref="M14:M16"/>
    <mergeCell ref="Q24:Q27"/>
    <mergeCell ref="R24:R27"/>
    <mergeCell ref="N24:N27"/>
    <mergeCell ref="P24:P27"/>
    <mergeCell ref="V28:V30"/>
    <mergeCell ref="U28:U30"/>
    <mergeCell ref="Q28:Q30"/>
    <mergeCell ref="R28:R30"/>
    <mergeCell ref="S28:S30"/>
    <mergeCell ref="P11:P13"/>
    <mergeCell ref="O14:O16"/>
    <mergeCell ref="O21:O23"/>
    <mergeCell ref="P21:P23"/>
    <mergeCell ref="O17:O19"/>
    <mergeCell ref="O11:O13"/>
    <mergeCell ref="N11:N13"/>
    <mergeCell ref="P17:P19"/>
    <mergeCell ref="G17:G19"/>
    <mergeCell ref="H17:H19"/>
    <mergeCell ref="M11:M13"/>
    <mergeCell ref="W28:W30"/>
    <mergeCell ref="O24:O27"/>
    <mergeCell ref="M24:M27"/>
    <mergeCell ref="Q21:Q23"/>
    <mergeCell ref="R21:R23"/>
    <mergeCell ref="T28:T30"/>
    <mergeCell ref="O28:O30"/>
    <mergeCell ref="P28:P30"/>
    <mergeCell ref="T21:T23"/>
    <mergeCell ref="U21:U23"/>
    <mergeCell ref="V21:V23"/>
    <mergeCell ref="W21:W23"/>
    <mergeCell ref="T24:T27"/>
    <mergeCell ref="U24:U27"/>
    <mergeCell ref="V24:V27"/>
    <mergeCell ref="S21:S23"/>
    <mergeCell ref="W24:W27"/>
    <mergeCell ref="S24:S27"/>
    <mergeCell ref="P7:P8"/>
    <mergeCell ref="Q7:R7"/>
    <mergeCell ref="S7:S8"/>
    <mergeCell ref="I7:L7"/>
    <mergeCell ref="N7:N8"/>
    <mergeCell ref="O7:O8"/>
    <mergeCell ref="B28:B30"/>
    <mergeCell ref="C28:C30"/>
    <mergeCell ref="D28:D30"/>
    <mergeCell ref="E28:E30"/>
    <mergeCell ref="F28:F30"/>
    <mergeCell ref="G28:G30"/>
    <mergeCell ref="H28:H30"/>
    <mergeCell ref="M28:M30"/>
    <mergeCell ref="N28:N30"/>
    <mergeCell ref="G24:G27"/>
    <mergeCell ref="H24:H27"/>
    <mergeCell ref="G21:G23"/>
    <mergeCell ref="H21:H23"/>
    <mergeCell ref="N17:N19"/>
    <mergeCell ref="G11:G13"/>
    <mergeCell ref="H11:H13"/>
    <mergeCell ref="N14:N16"/>
    <mergeCell ref="E17:E19"/>
    <mergeCell ref="W17:W19"/>
    <mergeCell ref="U1:W1"/>
    <mergeCell ref="B3:V3"/>
    <mergeCell ref="B4:V4"/>
    <mergeCell ref="B21:B23"/>
    <mergeCell ref="M21:M23"/>
    <mergeCell ref="N21:N23"/>
    <mergeCell ref="G14:G16"/>
    <mergeCell ref="H14:H16"/>
    <mergeCell ref="B11:B13"/>
    <mergeCell ref="C11:C13"/>
    <mergeCell ref="D11:D13"/>
    <mergeCell ref="W7:W8"/>
    <mergeCell ref="T7:T8"/>
    <mergeCell ref="B7:B8"/>
    <mergeCell ref="C7:C8"/>
    <mergeCell ref="D7:D8"/>
    <mergeCell ref="E7:E8"/>
    <mergeCell ref="F7:F8"/>
    <mergeCell ref="M7:M8"/>
    <mergeCell ref="U7:U8"/>
    <mergeCell ref="V7:V8"/>
    <mergeCell ref="G7:G8"/>
    <mergeCell ref="H7:H8"/>
    <mergeCell ref="B24:B27"/>
    <mergeCell ref="C21:C23"/>
    <mergeCell ref="D21:D23"/>
    <mergeCell ref="E21:E23"/>
    <mergeCell ref="F21:F23"/>
    <mergeCell ref="D24:D27"/>
    <mergeCell ref="C24:C27"/>
    <mergeCell ref="B14:B16"/>
    <mergeCell ref="C14:C16"/>
    <mergeCell ref="D14:D16"/>
    <mergeCell ref="E14:E16"/>
    <mergeCell ref="F14:F16"/>
    <mergeCell ref="E24:E27"/>
    <mergeCell ref="B17:B19"/>
    <mergeCell ref="F17:F19"/>
    <mergeCell ref="B31:B33"/>
    <mergeCell ref="C31:C33"/>
    <mergeCell ref="D31:D33"/>
    <mergeCell ref="E31:E33"/>
    <mergeCell ref="F31:F33"/>
    <mergeCell ref="G31:G33"/>
    <mergeCell ref="H31:H33"/>
    <mergeCell ref="M31:M33"/>
    <mergeCell ref="N31:N33"/>
    <mergeCell ref="O31:O33"/>
    <mergeCell ref="P31:P33"/>
    <mergeCell ref="Q31:Q33"/>
    <mergeCell ref="R31:R33"/>
    <mergeCell ref="S31:S33"/>
    <mergeCell ref="T31:T33"/>
    <mergeCell ref="U31:U33"/>
    <mergeCell ref="V31:V33"/>
    <mergeCell ref="W31:W33"/>
    <mergeCell ref="Q34:Q36"/>
    <mergeCell ref="R34:R36"/>
    <mergeCell ref="S34:S36"/>
    <mergeCell ref="T34:T36"/>
    <mergeCell ref="W34:W36"/>
    <mergeCell ref="B34:B36"/>
    <mergeCell ref="C34:C36"/>
    <mergeCell ref="D34:D36"/>
    <mergeCell ref="E34:E36"/>
    <mergeCell ref="F34:F36"/>
    <mergeCell ref="G34:G36"/>
    <mergeCell ref="H34:H36"/>
    <mergeCell ref="M34:M36"/>
    <mergeCell ref="N34:N36"/>
    <mergeCell ref="B37:B40"/>
    <mergeCell ref="C37:C40"/>
    <mergeCell ref="D37:D40"/>
    <mergeCell ref="E37:E40"/>
    <mergeCell ref="F37:F40"/>
    <mergeCell ref="G37:G40"/>
    <mergeCell ref="H37:H40"/>
    <mergeCell ref="O34:O36"/>
    <mergeCell ref="P34:P36"/>
    <mergeCell ref="V37:V40"/>
    <mergeCell ref="W37:W40"/>
    <mergeCell ref="M37:M40"/>
    <mergeCell ref="N37:N40"/>
    <mergeCell ref="O37:O40"/>
    <mergeCell ref="P37:P40"/>
    <mergeCell ref="Q37:Q40"/>
    <mergeCell ref="R37:R40"/>
    <mergeCell ref="S37:S40"/>
    <mergeCell ref="T37:T40"/>
    <mergeCell ref="U37:U40"/>
    <mergeCell ref="B41:B43"/>
    <mergeCell ref="C41:C43"/>
    <mergeCell ref="D41:D43"/>
    <mergeCell ref="E41:E43"/>
    <mergeCell ref="F41:F43"/>
    <mergeCell ref="G41:G43"/>
    <mergeCell ref="H41:H43"/>
    <mergeCell ref="B44:B46"/>
    <mergeCell ref="C44:C46"/>
    <mergeCell ref="D44:D46"/>
    <mergeCell ref="E44:E46"/>
    <mergeCell ref="F44:F46"/>
    <mergeCell ref="G44:G46"/>
    <mergeCell ref="H44:H46"/>
    <mergeCell ref="V41:V43"/>
    <mergeCell ref="W41:W43"/>
    <mergeCell ref="M44:M46"/>
    <mergeCell ref="N44:N46"/>
    <mergeCell ref="O44:O46"/>
    <mergeCell ref="P44:P46"/>
    <mergeCell ref="Q44:Q46"/>
    <mergeCell ref="R44:R46"/>
    <mergeCell ref="S44:S46"/>
    <mergeCell ref="T44:T46"/>
    <mergeCell ref="U44:U46"/>
    <mergeCell ref="V44:V46"/>
    <mergeCell ref="W44:W46"/>
    <mergeCell ref="M41:M43"/>
    <mergeCell ref="N41:N43"/>
    <mergeCell ref="O41:O43"/>
    <mergeCell ref="P41:P43"/>
    <mergeCell ref="Q41:Q43"/>
    <mergeCell ref="R41:R43"/>
    <mergeCell ref="S41:S43"/>
    <mergeCell ref="T41:T43"/>
    <mergeCell ref="U41:U43"/>
  </mergeCells>
  <pageMargins left="0.78740157480314965" right="0.19685039370078741" top="0.78740157480314965" bottom="0.78740157480314965" header="0" footer="0"/>
  <pageSetup paperSize="9"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2</vt:i4>
      </vt:variant>
    </vt:vector>
  </HeadingPairs>
  <TitlesOfParts>
    <vt:vector size="3" baseType="lpstr">
      <vt:lpstr>Lapas1</vt:lpstr>
      <vt:lpstr>Lapas1!_Hlk141702504</vt:lpstr>
      <vt:lpstr>Lapas1!Print_Area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utenosmvvg@gmail.com</cp:lastModifiedBy>
  <cp:lastPrinted>2025-07-23T19:56:13Z</cp:lastPrinted>
  <dcterms:created xsi:type="dcterms:W3CDTF">2022-12-16T11:51:22Z</dcterms:created>
  <dcterms:modified xsi:type="dcterms:W3CDTF">2026-09-15T08:24:55Z</dcterms:modified>
</cp:coreProperties>
</file>